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45" windowWidth="17685" windowHeight="6390" tabRatio="928" firstSheet="1" activeTab="4"/>
  </bookViews>
  <sheets>
    <sheet name="Közcső_hiba_2003-2016" sheetId="21" r:id="rId1"/>
    <sheet name="Közcső_2007-2016_kerület" sheetId="25" r:id="rId2"/>
    <sheet name="Közcső_2007-2016_zóna" sheetId="26" r:id="rId3"/>
    <sheet name="Közcső_2007-2016_átmérő" sheetId="28" r:id="rId4"/>
    <sheet name="Közcső 2007-2016 anyag" sheetId="31" r:id="rId5"/>
  </sheets>
  <definedNames>
    <definedName name="_xlnm._FilterDatabase" localSheetId="4" hidden="1">'Közcső 2007-2016 anyag'!$A$1:$AA$1</definedName>
    <definedName name="_xlnm._FilterDatabase" localSheetId="3" hidden="1">'Közcső_2007-2016_átmérő'!$A$1:$Y$1</definedName>
    <definedName name="_xlnm._FilterDatabase" localSheetId="1" hidden="1">'Közcső_2007-2016_kerület'!$A$1:$Q$1</definedName>
    <definedName name="_xlnm._FilterDatabase" localSheetId="2" hidden="1">'Közcső_2007-2016_zóna'!$A$1:$AA$78</definedName>
  </definedNames>
  <calcPr calcId="145621"/>
</workbook>
</file>

<file path=xl/calcChain.xml><?xml version="1.0" encoding="utf-8"?>
<calcChain xmlns="http://schemas.openxmlformats.org/spreadsheetml/2006/main">
  <c r="AA6" i="31" l="1"/>
  <c r="AA7" i="31"/>
  <c r="Z9" i="31"/>
  <c r="Z2" i="31"/>
  <c r="Z3" i="31"/>
  <c r="Z5" i="31"/>
  <c r="Z8" i="31"/>
  <c r="Z4" i="31"/>
  <c r="Z6" i="31"/>
  <c r="Z7" i="31"/>
  <c r="Z10" i="31"/>
  <c r="X2" i="31"/>
  <c r="AA2" i="31" s="1"/>
  <c r="X3" i="31"/>
  <c r="AA3" i="31" s="1"/>
  <c r="X5" i="31"/>
  <c r="AA5" i="31" s="1"/>
  <c r="X9" i="31"/>
  <c r="AA9" i="31" s="1"/>
  <c r="X4" i="31"/>
  <c r="AA4" i="31" s="1"/>
  <c r="X8" i="31"/>
  <c r="AA8" i="31" s="1"/>
  <c r="X6" i="31"/>
  <c r="X7" i="31"/>
  <c r="N9" i="31"/>
  <c r="X10" i="31"/>
  <c r="AA10" i="31" s="1"/>
  <c r="Y6" i="28" l="1"/>
  <c r="Y22" i="28"/>
  <c r="Y25" i="28"/>
  <c r="Y2" i="28"/>
  <c r="X3" i="28"/>
  <c r="X4" i="28"/>
  <c r="X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" i="28"/>
  <c r="V3" i="28"/>
  <c r="Y3" i="28" s="1"/>
  <c r="V4" i="28"/>
  <c r="Y4" i="28" s="1"/>
  <c r="V6" i="28"/>
  <c r="V12" i="28"/>
  <c r="Y12" i="28" s="1"/>
  <c r="V17" i="28"/>
  <c r="Y17" i="28" s="1"/>
  <c r="V19" i="28"/>
  <c r="Y19" i="28" s="1"/>
  <c r="V28" i="28"/>
  <c r="Y28" i="28" s="1"/>
  <c r="V2" i="28"/>
  <c r="Z2" i="26" l="1"/>
  <c r="Z3" i="26"/>
  <c r="Y50" i="26"/>
  <c r="Y57" i="26"/>
  <c r="Y21" i="26"/>
  <c r="Y59" i="26"/>
  <c r="Y32" i="26"/>
  <c r="Y10" i="26"/>
  <c r="Y4" i="26"/>
  <c r="Y52" i="26"/>
  <c r="Y44" i="26"/>
  <c r="Y56" i="26"/>
  <c r="Y66" i="26"/>
  <c r="Y49" i="26"/>
  <c r="Y25" i="26"/>
  <c r="Y17" i="26"/>
  <c r="Y48" i="26"/>
  <c r="Y46" i="26"/>
  <c r="Y18" i="26"/>
  <c r="Y16" i="26"/>
  <c r="Y11" i="26"/>
  <c r="Y30" i="26"/>
  <c r="Y13" i="26"/>
  <c r="Y54" i="26"/>
  <c r="Y55" i="26"/>
  <c r="Y68" i="26"/>
  <c r="Y51" i="26"/>
  <c r="Y70" i="26"/>
  <c r="Y69" i="26"/>
  <c r="Y38" i="26"/>
  <c r="Y20" i="26"/>
  <c r="Y62" i="26"/>
  <c r="Y31" i="26"/>
  <c r="Y7" i="26"/>
  <c r="Y77" i="26"/>
  <c r="Y33" i="26"/>
  <c r="Y43" i="26"/>
  <c r="Y9" i="26"/>
  <c r="Y26" i="26"/>
  <c r="Y34" i="26"/>
  <c r="Y2" i="26"/>
  <c r="Y71" i="26"/>
  <c r="Y41" i="26"/>
  <c r="Y74" i="26"/>
  <c r="Y36" i="26"/>
  <c r="Y27" i="26"/>
  <c r="Y14" i="26"/>
  <c r="Y24" i="26"/>
  <c r="Y65" i="26"/>
  <c r="Y12" i="26"/>
  <c r="Y45" i="26"/>
  <c r="Y63" i="26"/>
  <c r="Y37" i="26"/>
  <c r="Y23" i="26"/>
  <c r="Y35" i="26"/>
  <c r="Y5" i="26"/>
  <c r="Y58" i="26"/>
  <c r="Y73" i="26"/>
  <c r="Y72" i="26"/>
  <c r="Y61" i="26"/>
  <c r="Y19" i="26"/>
  <c r="Y78" i="26"/>
  <c r="Y40" i="26"/>
  <c r="Y8" i="26"/>
  <c r="Y67" i="26"/>
  <c r="Y6" i="26"/>
  <c r="Y53" i="26"/>
  <c r="Y60" i="26"/>
  <c r="Y42" i="26"/>
  <c r="Y76" i="26"/>
  <c r="Y29" i="26"/>
  <c r="Y3" i="26"/>
  <c r="Y47" i="26"/>
  <c r="Y64" i="26"/>
  <c r="Y15" i="26"/>
  <c r="Y22" i="26"/>
  <c r="Y75" i="26"/>
  <c r="Y28" i="26"/>
  <c r="Y39" i="26"/>
  <c r="W71" i="26"/>
  <c r="Z71" i="26" s="1"/>
  <c r="W42" i="26"/>
  <c r="Z42" i="26" s="1"/>
  <c r="W57" i="26"/>
  <c r="Z57" i="26" s="1"/>
  <c r="W52" i="26"/>
  <c r="Z52" i="26" s="1"/>
  <c r="W13" i="26"/>
  <c r="Z13" i="26" s="1"/>
  <c r="W51" i="26"/>
  <c r="Z51" i="26" s="1"/>
  <c r="W70" i="26"/>
  <c r="Z70" i="26" s="1"/>
  <c r="W20" i="26"/>
  <c r="Z20" i="26" s="1"/>
  <c r="W33" i="26"/>
  <c r="Z33" i="26" s="1"/>
  <c r="W27" i="26"/>
  <c r="Z27" i="26" s="1"/>
  <c r="W58" i="26"/>
  <c r="Z58" i="26" s="1"/>
  <c r="W67" i="26"/>
  <c r="Z67" i="26" s="1"/>
  <c r="W6" i="26"/>
  <c r="Z6" i="26" s="1"/>
  <c r="W53" i="26"/>
  <c r="Z53" i="26" s="1"/>
  <c r="W75" i="26"/>
  <c r="Z75" i="26" s="1"/>
  <c r="W25" i="26"/>
  <c r="Z25" i="26" s="1"/>
  <c r="W39" i="26"/>
  <c r="Z39" i="26" s="1"/>
  <c r="W69" i="26"/>
  <c r="Z69" i="26" s="1"/>
  <c r="W10" i="26"/>
  <c r="Z10" i="26" s="1"/>
  <c r="W4" i="26"/>
  <c r="Z4" i="26" s="1"/>
  <c r="W35" i="26"/>
  <c r="Z35" i="26" s="1"/>
  <c r="W62" i="26"/>
  <c r="Z62" i="26" s="1"/>
  <c r="W7" i="26"/>
  <c r="Z7" i="26" s="1"/>
  <c r="W77" i="26"/>
  <c r="Z77" i="26" s="1"/>
  <c r="W41" i="26"/>
  <c r="Z41" i="26" s="1"/>
  <c r="W74" i="26"/>
  <c r="Z74" i="26" s="1"/>
  <c r="W36" i="26"/>
  <c r="Z36" i="26" s="1"/>
  <c r="W73" i="26"/>
  <c r="Z73" i="26" s="1"/>
  <c r="W72" i="26"/>
  <c r="Z72" i="26" s="1"/>
  <c r="W78" i="26"/>
  <c r="Z78" i="26" s="1"/>
  <c r="W8" i="26"/>
  <c r="Z8" i="26" s="1"/>
  <c r="W76" i="26"/>
  <c r="Z76" i="26" s="1"/>
  <c r="W29" i="26"/>
  <c r="Z29" i="26" s="1"/>
  <c r="W22" i="26"/>
  <c r="Z22" i="26" s="1"/>
  <c r="M68" i="26"/>
  <c r="M31" i="26"/>
  <c r="M71" i="26"/>
  <c r="M45" i="26"/>
  <c r="M61" i="26"/>
  <c r="M42" i="26"/>
  <c r="M47" i="26"/>
  <c r="M28" i="26"/>
  <c r="M50" i="26"/>
  <c r="M57" i="26"/>
  <c r="M21" i="26"/>
  <c r="M59" i="26"/>
  <c r="M32" i="26"/>
  <c r="M52" i="26"/>
  <c r="M44" i="26"/>
  <c r="M56" i="26"/>
  <c r="M66" i="26"/>
  <c r="M49" i="26"/>
  <c r="M17" i="26"/>
  <c r="M48" i="26"/>
  <c r="M46" i="26"/>
  <c r="M18" i="26"/>
  <c r="M16" i="26"/>
  <c r="M11" i="26"/>
  <c r="M30" i="26"/>
  <c r="M13" i="26"/>
  <c r="M54" i="26"/>
  <c r="M55" i="26"/>
  <c r="M51" i="26"/>
  <c r="M70" i="26"/>
  <c r="M38" i="26"/>
  <c r="M20" i="26"/>
  <c r="M62" i="26"/>
  <c r="M7" i="26"/>
  <c r="M77" i="26"/>
  <c r="M33" i="26"/>
  <c r="M43" i="26"/>
  <c r="M9" i="26"/>
  <c r="M26" i="26"/>
  <c r="M34" i="26"/>
  <c r="M2" i="26"/>
  <c r="M41" i="26"/>
  <c r="M74" i="26"/>
  <c r="M36" i="26"/>
  <c r="M27" i="26"/>
  <c r="M24" i="26"/>
  <c r="M65" i="26"/>
  <c r="M12" i="26"/>
  <c r="M63" i="26"/>
  <c r="M37" i="26"/>
  <c r="M23" i="26"/>
  <c r="M73" i="26"/>
  <c r="M72" i="26"/>
  <c r="M19" i="26"/>
  <c r="M40" i="26"/>
  <c r="M67" i="26"/>
  <c r="M6" i="26"/>
  <c r="M53" i="26"/>
  <c r="M60" i="26"/>
  <c r="M76" i="26"/>
  <c r="M29" i="26"/>
  <c r="M3" i="26"/>
  <c r="M64" i="26"/>
  <c r="M15" i="26"/>
  <c r="M22" i="26"/>
  <c r="M75" i="26"/>
  <c r="W66" i="26"/>
  <c r="Z66" i="26" s="1"/>
  <c r="W65" i="26"/>
  <c r="Z65" i="26" s="1"/>
  <c r="W63" i="26"/>
  <c r="Z63" i="26" s="1"/>
  <c r="W64" i="26"/>
  <c r="Z64" i="26" s="1"/>
  <c r="W61" i="26"/>
  <c r="Z61" i="26" s="1"/>
  <c r="W60" i="26"/>
  <c r="Z60" i="26" s="1"/>
  <c r="W59" i="26"/>
  <c r="Z59" i="26" s="1"/>
  <c r="W55" i="26"/>
  <c r="Z55" i="26" s="1"/>
  <c r="W56" i="26"/>
  <c r="Z56" i="26" s="1"/>
  <c r="W54" i="26"/>
  <c r="Z54" i="26" s="1"/>
  <c r="W50" i="26"/>
  <c r="Z50" i="26" s="1"/>
  <c r="W49" i="26"/>
  <c r="Z49" i="26" s="1"/>
  <c r="W47" i="26"/>
  <c r="Z47" i="26" s="1"/>
  <c r="W48" i="26"/>
  <c r="Z48" i="26" s="1"/>
  <c r="W46" i="26"/>
  <c r="Z46" i="26" s="1"/>
  <c r="W45" i="26"/>
  <c r="Z45" i="26" s="1"/>
  <c r="W43" i="26"/>
  <c r="Z43" i="26" s="1"/>
  <c r="W40" i="26"/>
  <c r="Z40" i="26" s="1"/>
  <c r="W44" i="26"/>
  <c r="Z44" i="26" s="1"/>
  <c r="W38" i="26"/>
  <c r="Z38" i="26" s="1"/>
  <c r="W34" i="26"/>
  <c r="Z34" i="26" s="1"/>
  <c r="W32" i="26"/>
  <c r="Z32" i="26" s="1"/>
  <c r="W30" i="26"/>
  <c r="Z30" i="26" s="1"/>
  <c r="W14" i="26"/>
  <c r="Z14" i="26" s="1"/>
  <c r="W37" i="26"/>
  <c r="Z37" i="26" s="1"/>
  <c r="W31" i="26"/>
  <c r="Z31" i="26" s="1"/>
  <c r="W23" i="26"/>
  <c r="Z23" i="26" s="1"/>
  <c r="W26" i="26"/>
  <c r="Z26" i="26" s="1"/>
  <c r="W28" i="26"/>
  <c r="Z28" i="26" s="1"/>
  <c r="W19" i="26"/>
  <c r="Z19" i="26" s="1"/>
  <c r="W21" i="26"/>
  <c r="Z21" i="26" s="1"/>
  <c r="W16" i="26"/>
  <c r="Z16" i="26" s="1"/>
  <c r="W18" i="26"/>
  <c r="Z18" i="26" s="1"/>
  <c r="W17" i="26"/>
  <c r="Z17" i="26" s="1"/>
  <c r="W11" i="26"/>
  <c r="Z11" i="26" s="1"/>
  <c r="W12" i="26"/>
  <c r="Z12" i="26" s="1"/>
  <c r="W15" i="26"/>
  <c r="Z15" i="26" s="1"/>
  <c r="W24" i="26"/>
  <c r="Z24" i="26" s="1"/>
  <c r="W5" i="26"/>
  <c r="Z5" i="26" s="1"/>
  <c r="W9" i="26"/>
  <c r="Z9" i="26" s="1"/>
  <c r="W68" i="26"/>
  <c r="Z68" i="26" s="1"/>
  <c r="N41" i="25" l="1"/>
  <c r="N42" i="25"/>
  <c r="N43" i="25"/>
  <c r="N44" i="25"/>
  <c r="N45" i="25"/>
  <c r="N46" i="25"/>
  <c r="N47" i="25"/>
  <c r="N48" i="25"/>
  <c r="N49" i="25"/>
  <c r="N40" i="25"/>
  <c r="M40" i="25"/>
  <c r="M41" i="25"/>
  <c r="M42" i="25"/>
  <c r="M43" i="25"/>
  <c r="M44" i="25"/>
  <c r="M45" i="25"/>
  <c r="M46" i="25"/>
  <c r="M47" i="25"/>
  <c r="M48" i="25"/>
  <c r="M49" i="25"/>
  <c r="J49" i="25"/>
  <c r="J48" i="25"/>
  <c r="J47" i="25"/>
  <c r="J46" i="25"/>
  <c r="J45" i="25"/>
  <c r="J44" i="25"/>
  <c r="J43" i="25"/>
  <c r="J42" i="25"/>
  <c r="J41" i="25"/>
  <c r="J40" i="25"/>
  <c r="V3" i="31" l="1"/>
  <c r="V4" i="31"/>
  <c r="V5" i="31"/>
  <c r="V8" i="31"/>
  <c r="V6" i="31"/>
  <c r="V7" i="31"/>
  <c r="V9" i="31"/>
  <c r="V10" i="31"/>
  <c r="V2" i="31"/>
  <c r="T3" i="31"/>
  <c r="W3" i="31" s="1"/>
  <c r="T4" i="31"/>
  <c r="W4" i="31" s="1"/>
  <c r="T5" i="31"/>
  <c r="W5" i="31" s="1"/>
  <c r="T8" i="31"/>
  <c r="W8" i="31" s="1"/>
  <c r="T6" i="31"/>
  <c r="W6" i="31" s="1"/>
  <c r="T7" i="31"/>
  <c r="W7" i="31" s="1"/>
  <c r="T9" i="31"/>
  <c r="W9" i="31" s="1"/>
  <c r="T10" i="31"/>
  <c r="W10" i="31" s="1"/>
  <c r="T2" i="31"/>
  <c r="W2" i="31" s="1"/>
  <c r="U22" i="28"/>
  <c r="U25" i="28"/>
  <c r="T3" i="28"/>
  <c r="T4" i="28"/>
  <c r="T5" i="28"/>
  <c r="T6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" i="28"/>
  <c r="R3" i="28"/>
  <c r="U3" i="28" s="1"/>
  <c r="R4" i="28"/>
  <c r="U4" i="28" s="1"/>
  <c r="R6" i="28"/>
  <c r="U6" i="28" s="1"/>
  <c r="R12" i="28"/>
  <c r="U12" i="28" s="1"/>
  <c r="R17" i="28"/>
  <c r="U17" i="28" s="1"/>
  <c r="R19" i="28"/>
  <c r="U19" i="28" s="1"/>
  <c r="R28" i="28"/>
  <c r="U28" i="28" s="1"/>
  <c r="R2" i="28"/>
  <c r="U2" i="28" s="1"/>
  <c r="V68" i="26" l="1"/>
  <c r="V73" i="26"/>
  <c r="U18" i="26"/>
  <c r="U48" i="26"/>
  <c r="U49" i="26"/>
  <c r="U53" i="26"/>
  <c r="U25" i="26"/>
  <c r="U16" i="26"/>
  <c r="U46" i="26"/>
  <c r="U50" i="26"/>
  <c r="U47" i="26"/>
  <c r="U13" i="26"/>
  <c r="U56" i="26"/>
  <c r="U60" i="26"/>
  <c r="U45" i="26"/>
  <c r="U11" i="26"/>
  <c r="U28" i="26"/>
  <c r="U52" i="26"/>
  <c r="U43" i="26"/>
  <c r="U21" i="26"/>
  <c r="U40" i="26"/>
  <c r="U59" i="26"/>
  <c r="U44" i="26"/>
  <c r="U20" i="26"/>
  <c r="U42" i="26"/>
  <c r="U14" i="26"/>
  <c r="U32" i="26"/>
  <c r="U31" i="26"/>
  <c r="U23" i="26"/>
  <c r="U63" i="26"/>
  <c r="U71" i="26"/>
  <c r="U38" i="26"/>
  <c r="U57" i="26"/>
  <c r="U15" i="26"/>
  <c r="U12" i="26"/>
  <c r="U5" i="26"/>
  <c r="U19" i="26"/>
  <c r="U68" i="26"/>
  <c r="U67" i="26"/>
  <c r="U55" i="26"/>
  <c r="U41" i="26"/>
  <c r="U58" i="26"/>
  <c r="U30" i="26"/>
  <c r="U9" i="26"/>
  <c r="U33" i="26"/>
  <c r="U61" i="26"/>
  <c r="U7" i="26"/>
  <c r="U6" i="26"/>
  <c r="U64" i="26"/>
  <c r="U39" i="26"/>
  <c r="U8" i="26"/>
  <c r="U27" i="26"/>
  <c r="U26" i="26"/>
  <c r="U34" i="26"/>
  <c r="U75" i="26"/>
  <c r="U66" i="26"/>
  <c r="U70" i="26"/>
  <c r="U77" i="26"/>
  <c r="U36" i="26"/>
  <c r="U37" i="26"/>
  <c r="U54" i="26"/>
  <c r="U51" i="26"/>
  <c r="U62" i="26"/>
  <c r="U2" i="26"/>
  <c r="U74" i="26"/>
  <c r="U24" i="26"/>
  <c r="U65" i="26"/>
  <c r="U73" i="26"/>
  <c r="U72" i="26"/>
  <c r="U76" i="26"/>
  <c r="U29" i="26"/>
  <c r="U3" i="26"/>
  <c r="U22" i="26"/>
  <c r="U78" i="26"/>
  <c r="U17" i="26"/>
  <c r="S18" i="26"/>
  <c r="V18" i="26" s="1"/>
  <c r="S48" i="26"/>
  <c r="V48" i="26" s="1"/>
  <c r="S49" i="26"/>
  <c r="V49" i="26" s="1"/>
  <c r="S53" i="26"/>
  <c r="V53" i="26" s="1"/>
  <c r="S25" i="26"/>
  <c r="V25" i="26" s="1"/>
  <c r="S16" i="26"/>
  <c r="V16" i="26" s="1"/>
  <c r="S46" i="26"/>
  <c r="V46" i="26" s="1"/>
  <c r="S50" i="26"/>
  <c r="V50" i="26" s="1"/>
  <c r="S47" i="26"/>
  <c r="V47" i="26" s="1"/>
  <c r="S13" i="26"/>
  <c r="V13" i="26" s="1"/>
  <c r="S56" i="26"/>
  <c r="V56" i="26" s="1"/>
  <c r="S60" i="26"/>
  <c r="V60" i="26" s="1"/>
  <c r="S45" i="26"/>
  <c r="V45" i="26" s="1"/>
  <c r="S11" i="26"/>
  <c r="V11" i="26" s="1"/>
  <c r="S28" i="26"/>
  <c r="V28" i="26" s="1"/>
  <c r="S52" i="26"/>
  <c r="V52" i="26" s="1"/>
  <c r="S43" i="26"/>
  <c r="V43" i="26" s="1"/>
  <c r="S21" i="26"/>
  <c r="V21" i="26" s="1"/>
  <c r="S40" i="26"/>
  <c r="V40" i="26" s="1"/>
  <c r="S59" i="26"/>
  <c r="V59" i="26" s="1"/>
  <c r="S44" i="26"/>
  <c r="V44" i="26" s="1"/>
  <c r="S20" i="26"/>
  <c r="V20" i="26" s="1"/>
  <c r="S42" i="26"/>
  <c r="V42" i="26" s="1"/>
  <c r="S14" i="26"/>
  <c r="V14" i="26" s="1"/>
  <c r="S32" i="26"/>
  <c r="V32" i="26" s="1"/>
  <c r="S31" i="26"/>
  <c r="V31" i="26" s="1"/>
  <c r="S23" i="26"/>
  <c r="V23" i="26" s="1"/>
  <c r="S63" i="26"/>
  <c r="V63" i="26" s="1"/>
  <c r="S71" i="26"/>
  <c r="V71" i="26" s="1"/>
  <c r="S38" i="26"/>
  <c r="V38" i="26" s="1"/>
  <c r="S57" i="26"/>
  <c r="V57" i="26" s="1"/>
  <c r="S15" i="26"/>
  <c r="V15" i="26" s="1"/>
  <c r="S12" i="26"/>
  <c r="V12" i="26" s="1"/>
  <c r="S5" i="26"/>
  <c r="V5" i="26" s="1"/>
  <c r="S19" i="26"/>
  <c r="V19" i="26" s="1"/>
  <c r="S67" i="26"/>
  <c r="V67" i="26" s="1"/>
  <c r="S55" i="26"/>
  <c r="V55" i="26" s="1"/>
  <c r="S41" i="26"/>
  <c r="V41" i="26" s="1"/>
  <c r="S58" i="26"/>
  <c r="V58" i="26" s="1"/>
  <c r="S30" i="26"/>
  <c r="V30" i="26" s="1"/>
  <c r="S9" i="26"/>
  <c r="V9" i="26" s="1"/>
  <c r="S33" i="26"/>
  <c r="V33" i="26" s="1"/>
  <c r="S61" i="26"/>
  <c r="V61" i="26" s="1"/>
  <c r="S7" i="26"/>
  <c r="V7" i="26" s="1"/>
  <c r="S6" i="26"/>
  <c r="V6" i="26" s="1"/>
  <c r="S64" i="26"/>
  <c r="V64" i="26" s="1"/>
  <c r="S39" i="26"/>
  <c r="V39" i="26" s="1"/>
  <c r="S8" i="26"/>
  <c r="V8" i="26" s="1"/>
  <c r="S27" i="26"/>
  <c r="V27" i="26" s="1"/>
  <c r="S26" i="26"/>
  <c r="V26" i="26" s="1"/>
  <c r="S34" i="26"/>
  <c r="V34" i="26" s="1"/>
  <c r="S75" i="26"/>
  <c r="V75" i="26" s="1"/>
  <c r="S66" i="26"/>
  <c r="V66" i="26" s="1"/>
  <c r="S70" i="26"/>
  <c r="V70" i="26" s="1"/>
  <c r="S77" i="26"/>
  <c r="V77" i="26" s="1"/>
  <c r="S36" i="26"/>
  <c r="V36" i="26" s="1"/>
  <c r="S37" i="26"/>
  <c r="V37" i="26" s="1"/>
  <c r="S54" i="26"/>
  <c r="V54" i="26" s="1"/>
  <c r="S51" i="26"/>
  <c r="V51" i="26" s="1"/>
  <c r="S62" i="26"/>
  <c r="V62" i="26" s="1"/>
  <c r="S2" i="26"/>
  <c r="S74" i="26"/>
  <c r="V74" i="26" s="1"/>
  <c r="S24" i="26"/>
  <c r="V24" i="26" s="1"/>
  <c r="S65" i="26"/>
  <c r="V65" i="26" s="1"/>
  <c r="S72" i="26"/>
  <c r="V72" i="26" s="1"/>
  <c r="S76" i="26"/>
  <c r="V76" i="26" s="1"/>
  <c r="S29" i="26"/>
  <c r="V29" i="26" s="1"/>
  <c r="S3" i="26"/>
  <c r="S22" i="26"/>
  <c r="V22" i="26" s="1"/>
  <c r="S78" i="26"/>
  <c r="V78" i="26" s="1"/>
  <c r="S17" i="26"/>
  <c r="V17" i="26" s="1"/>
  <c r="N23" i="25" l="1"/>
  <c r="N25" i="25"/>
  <c r="N11" i="25"/>
  <c r="N30" i="25"/>
  <c r="N29" i="25"/>
  <c r="N24" i="25"/>
  <c r="N10" i="25"/>
  <c r="N13" i="25"/>
  <c r="N2" i="25"/>
  <c r="N33" i="25"/>
  <c r="N19" i="25"/>
  <c r="N3" i="25"/>
  <c r="N8" i="25"/>
  <c r="N16" i="25"/>
  <c r="N9" i="25"/>
  <c r="N5" i="25"/>
  <c r="N12" i="25"/>
  <c r="N7" i="25"/>
  <c r="N32" i="25"/>
  <c r="N28" i="25"/>
  <c r="N20" i="25"/>
  <c r="N17" i="25"/>
  <c r="N15" i="25"/>
  <c r="N18" i="25"/>
  <c r="N21" i="25"/>
  <c r="N14" i="25"/>
  <c r="N26" i="25"/>
  <c r="N22" i="25"/>
  <c r="N27" i="25"/>
  <c r="N31" i="25"/>
  <c r="N6" i="25"/>
  <c r="N4" i="25"/>
  <c r="K23" i="25"/>
  <c r="K25" i="25"/>
  <c r="K11" i="25"/>
  <c r="K30" i="25"/>
  <c r="O30" i="25" s="1"/>
  <c r="K29" i="25"/>
  <c r="O29" i="25" s="1"/>
  <c r="K24" i="25"/>
  <c r="O24" i="25" s="1"/>
  <c r="K10" i="25"/>
  <c r="O10" i="25" s="1"/>
  <c r="K13" i="25"/>
  <c r="O13" i="25" s="1"/>
  <c r="K2" i="25"/>
  <c r="K33" i="25"/>
  <c r="K19" i="25"/>
  <c r="K3" i="25"/>
  <c r="K8" i="25"/>
  <c r="K16" i="25"/>
  <c r="O16" i="25" s="1"/>
  <c r="K9" i="25"/>
  <c r="O9" i="25" s="1"/>
  <c r="K5" i="25"/>
  <c r="K12" i="25"/>
  <c r="O12" i="25" s="1"/>
  <c r="K7" i="25"/>
  <c r="O7" i="25" s="1"/>
  <c r="K32" i="25"/>
  <c r="O32" i="25" s="1"/>
  <c r="K28" i="25"/>
  <c r="O28" i="25" s="1"/>
  <c r="K20" i="25"/>
  <c r="O20" i="25" s="1"/>
  <c r="K17" i="25"/>
  <c r="O17" i="25" s="1"/>
  <c r="K15" i="25"/>
  <c r="O15" i="25" s="1"/>
  <c r="K18" i="25"/>
  <c r="O18" i="25" s="1"/>
  <c r="K21" i="25"/>
  <c r="O21" i="25" s="1"/>
  <c r="K14" i="25"/>
  <c r="O14" i="25" s="1"/>
  <c r="K26" i="25"/>
  <c r="O26" i="25" s="1"/>
  <c r="K22" i="25"/>
  <c r="O22" i="25" s="1"/>
  <c r="K27" i="25"/>
  <c r="O27" i="25" s="1"/>
  <c r="K31" i="25"/>
  <c r="O31" i="25" s="1"/>
  <c r="K6" i="25"/>
  <c r="O6" i="25" s="1"/>
  <c r="K4" i="25"/>
  <c r="O33" i="25" l="1"/>
  <c r="O8" i="25"/>
  <c r="O2" i="25"/>
  <c r="O23" i="25"/>
  <c r="O4" i="25"/>
  <c r="O5" i="25"/>
  <c r="O3" i="25"/>
  <c r="O19" i="25"/>
  <c r="O11" i="25"/>
  <c r="O25" i="25"/>
  <c r="S9" i="31"/>
  <c r="Q3" i="31"/>
  <c r="S3" i="31" s="1"/>
  <c r="Q4" i="31"/>
  <c r="S4" i="31" s="1"/>
  <c r="Q5" i="31"/>
  <c r="S5" i="31" s="1"/>
  <c r="Q6" i="31"/>
  <c r="S6" i="31" s="1"/>
  <c r="Q7" i="31"/>
  <c r="S7" i="31" s="1"/>
  <c r="Q8" i="31"/>
  <c r="S8" i="31" s="1"/>
  <c r="Q9" i="31"/>
  <c r="Q10" i="31"/>
  <c r="S10" i="31" s="1"/>
  <c r="Q2" i="31"/>
  <c r="S2" i="31" s="1"/>
  <c r="Q22" i="28"/>
  <c r="O3" i="28"/>
  <c r="Q3" i="28" s="1"/>
  <c r="O4" i="28"/>
  <c r="Q4" i="28" s="1"/>
  <c r="O6" i="28"/>
  <c r="Q6" i="28" s="1"/>
  <c r="O12" i="28"/>
  <c r="Q12" i="28" s="1"/>
  <c r="O17" i="28"/>
  <c r="Q17" i="28" s="1"/>
  <c r="O19" i="28"/>
  <c r="Q19" i="28" s="1"/>
  <c r="O25" i="28"/>
  <c r="Q25" i="28" s="1"/>
  <c r="O28" i="28"/>
  <c r="Q28" i="28" s="1"/>
  <c r="O2" i="28"/>
  <c r="Q2" i="28" s="1"/>
  <c r="I5" i="28"/>
  <c r="V5" i="28" s="1"/>
  <c r="Y5" i="28" s="1"/>
  <c r="I7" i="28"/>
  <c r="V7" i="28" s="1"/>
  <c r="Y7" i="28" s="1"/>
  <c r="I8" i="28"/>
  <c r="V8" i="28" s="1"/>
  <c r="Y8" i="28" s="1"/>
  <c r="I9" i="28"/>
  <c r="V9" i="28" s="1"/>
  <c r="Y9" i="28" s="1"/>
  <c r="I10" i="28"/>
  <c r="V10" i="28" s="1"/>
  <c r="Y10" i="28" s="1"/>
  <c r="I11" i="28"/>
  <c r="V11" i="28" s="1"/>
  <c r="Y11" i="28" s="1"/>
  <c r="I13" i="28"/>
  <c r="V13" i="28" s="1"/>
  <c r="Y13" i="28" s="1"/>
  <c r="I14" i="28"/>
  <c r="V14" i="28" s="1"/>
  <c r="Y14" i="28" s="1"/>
  <c r="I15" i="28"/>
  <c r="V15" i="28" s="1"/>
  <c r="Y15" i="28" s="1"/>
  <c r="I16" i="28"/>
  <c r="V16" i="28" s="1"/>
  <c r="Y16" i="28" s="1"/>
  <c r="I18" i="28"/>
  <c r="V18" i="28" s="1"/>
  <c r="Y18" i="28" s="1"/>
  <c r="I20" i="28"/>
  <c r="V20" i="28" s="1"/>
  <c r="Y20" i="28" s="1"/>
  <c r="I21" i="28"/>
  <c r="V21" i="28" s="1"/>
  <c r="Y21" i="28" s="1"/>
  <c r="I23" i="28"/>
  <c r="V23" i="28" s="1"/>
  <c r="Y23" i="28" s="1"/>
  <c r="I24" i="28"/>
  <c r="V24" i="28" s="1"/>
  <c r="Y24" i="28" s="1"/>
  <c r="I26" i="28"/>
  <c r="V26" i="28" s="1"/>
  <c r="Y26" i="28" s="1"/>
  <c r="I27" i="28"/>
  <c r="V27" i="28" s="1"/>
  <c r="Y27" i="28" s="1"/>
  <c r="R3" i="26"/>
  <c r="P57" i="26"/>
  <c r="R57" i="26" s="1"/>
  <c r="P21" i="26"/>
  <c r="R21" i="26" s="1"/>
  <c r="P59" i="26"/>
  <c r="R59" i="26" s="1"/>
  <c r="P32" i="26"/>
  <c r="R32" i="26" s="1"/>
  <c r="P52" i="26"/>
  <c r="R52" i="26" s="1"/>
  <c r="P44" i="26"/>
  <c r="R44" i="26" s="1"/>
  <c r="P56" i="26"/>
  <c r="R56" i="26" s="1"/>
  <c r="P66" i="26"/>
  <c r="R66" i="26" s="1"/>
  <c r="P49" i="26"/>
  <c r="R49" i="26" s="1"/>
  <c r="P25" i="26"/>
  <c r="R25" i="26" s="1"/>
  <c r="P17" i="26"/>
  <c r="R17" i="26" s="1"/>
  <c r="P48" i="26"/>
  <c r="R48" i="26" s="1"/>
  <c r="P46" i="26"/>
  <c r="R46" i="26" s="1"/>
  <c r="P18" i="26"/>
  <c r="R18" i="26" s="1"/>
  <c r="P16" i="26"/>
  <c r="R16" i="26" s="1"/>
  <c r="P11" i="26"/>
  <c r="R11" i="26" s="1"/>
  <c r="P30" i="26"/>
  <c r="R30" i="26" s="1"/>
  <c r="P13" i="26"/>
  <c r="R13" i="26" s="1"/>
  <c r="P54" i="26"/>
  <c r="R54" i="26" s="1"/>
  <c r="P55" i="26"/>
  <c r="R55" i="26" s="1"/>
  <c r="P68" i="26"/>
  <c r="R68" i="26" s="1"/>
  <c r="P51" i="26"/>
  <c r="R51" i="26" s="1"/>
  <c r="P70" i="26"/>
  <c r="R70" i="26" s="1"/>
  <c r="P38" i="26"/>
  <c r="R38" i="26" s="1"/>
  <c r="P20" i="26"/>
  <c r="R20" i="26" s="1"/>
  <c r="P62" i="26"/>
  <c r="R62" i="26" s="1"/>
  <c r="P31" i="26"/>
  <c r="R31" i="26" s="1"/>
  <c r="P7" i="26"/>
  <c r="R7" i="26" s="1"/>
  <c r="P77" i="26"/>
  <c r="R77" i="26" s="1"/>
  <c r="P33" i="26"/>
  <c r="R33" i="26" s="1"/>
  <c r="P43" i="26"/>
  <c r="R43" i="26" s="1"/>
  <c r="P9" i="26"/>
  <c r="R9" i="26" s="1"/>
  <c r="P26" i="26"/>
  <c r="R26" i="26" s="1"/>
  <c r="P34" i="26"/>
  <c r="R34" i="26" s="1"/>
  <c r="P2" i="26"/>
  <c r="R2" i="26" s="1"/>
  <c r="P71" i="26"/>
  <c r="R71" i="26" s="1"/>
  <c r="P41" i="26"/>
  <c r="R41" i="26" s="1"/>
  <c r="P74" i="26"/>
  <c r="R74" i="26" s="1"/>
  <c r="P36" i="26"/>
  <c r="R36" i="26" s="1"/>
  <c r="P27" i="26"/>
  <c r="P14" i="26"/>
  <c r="R14" i="26" s="1"/>
  <c r="P24" i="26"/>
  <c r="R24" i="26" s="1"/>
  <c r="P65" i="26"/>
  <c r="R65" i="26" s="1"/>
  <c r="P12" i="26"/>
  <c r="R12" i="26" s="1"/>
  <c r="P45" i="26"/>
  <c r="R45" i="26" s="1"/>
  <c r="P63" i="26"/>
  <c r="R63" i="26" s="1"/>
  <c r="P37" i="26"/>
  <c r="R37" i="26" s="1"/>
  <c r="P23" i="26"/>
  <c r="R23" i="26" s="1"/>
  <c r="P5" i="26"/>
  <c r="R5" i="26" s="1"/>
  <c r="P73" i="26"/>
  <c r="R73" i="26" s="1"/>
  <c r="P72" i="26"/>
  <c r="R72" i="26" s="1"/>
  <c r="P61" i="26"/>
  <c r="R61" i="26" s="1"/>
  <c r="P19" i="26"/>
  <c r="R19" i="26" s="1"/>
  <c r="P78" i="26"/>
  <c r="R78" i="26" s="1"/>
  <c r="P40" i="26"/>
  <c r="R40" i="26" s="1"/>
  <c r="P8" i="26"/>
  <c r="R8" i="26" s="1"/>
  <c r="P67" i="26"/>
  <c r="R67" i="26" s="1"/>
  <c r="P6" i="26"/>
  <c r="R6" i="26" s="1"/>
  <c r="P53" i="26"/>
  <c r="R53" i="26" s="1"/>
  <c r="P60" i="26"/>
  <c r="R60" i="26" s="1"/>
  <c r="P42" i="26"/>
  <c r="R42" i="26" s="1"/>
  <c r="P76" i="26"/>
  <c r="R76" i="26" s="1"/>
  <c r="P29" i="26"/>
  <c r="R29" i="26" s="1"/>
  <c r="P47" i="26"/>
  <c r="R47" i="26" s="1"/>
  <c r="P64" i="26"/>
  <c r="R64" i="26" s="1"/>
  <c r="P15" i="26"/>
  <c r="R15" i="26" s="1"/>
  <c r="P22" i="26"/>
  <c r="R22" i="26" s="1"/>
  <c r="P75" i="26"/>
  <c r="R75" i="26" s="1"/>
  <c r="P28" i="26"/>
  <c r="R28" i="26" s="1"/>
  <c r="P50" i="26"/>
  <c r="R50" i="26" s="1"/>
  <c r="O27" i="28" l="1"/>
  <c r="Q27" i="28" s="1"/>
  <c r="R27" i="28"/>
  <c r="U27" i="28" s="1"/>
  <c r="O21" i="28"/>
  <c r="Q21" i="28" s="1"/>
  <c r="R21" i="28"/>
  <c r="U21" i="28" s="1"/>
  <c r="O15" i="28"/>
  <c r="Q15" i="28" s="1"/>
  <c r="R15" i="28"/>
  <c r="U15" i="28" s="1"/>
  <c r="O10" i="28"/>
  <c r="Q10" i="28" s="1"/>
  <c r="R10" i="28"/>
  <c r="U10" i="28" s="1"/>
  <c r="O5" i="28"/>
  <c r="Q5" i="28" s="1"/>
  <c r="R5" i="28"/>
  <c r="U5" i="28" s="1"/>
  <c r="O26" i="28"/>
  <c r="Q26" i="28" s="1"/>
  <c r="R26" i="28"/>
  <c r="U26" i="28" s="1"/>
  <c r="O14" i="28"/>
  <c r="Q14" i="28" s="1"/>
  <c r="R14" i="28"/>
  <c r="U14" i="28" s="1"/>
  <c r="O9" i="28"/>
  <c r="Q9" i="28" s="1"/>
  <c r="R9" i="28"/>
  <c r="U9" i="28" s="1"/>
  <c r="O24" i="28"/>
  <c r="Q24" i="28" s="1"/>
  <c r="R24" i="28"/>
  <c r="U24" i="28" s="1"/>
  <c r="O18" i="28"/>
  <c r="Q18" i="28" s="1"/>
  <c r="R18" i="28"/>
  <c r="U18" i="28" s="1"/>
  <c r="O13" i="28"/>
  <c r="Q13" i="28" s="1"/>
  <c r="R13" i="28"/>
  <c r="U13" i="28" s="1"/>
  <c r="O8" i="28"/>
  <c r="Q8" i="28" s="1"/>
  <c r="R8" i="28"/>
  <c r="U8" i="28" s="1"/>
  <c r="O23" i="28"/>
  <c r="Q23" i="28" s="1"/>
  <c r="R23" i="28"/>
  <c r="U23" i="28" s="1"/>
  <c r="O16" i="28"/>
  <c r="Q16" i="28" s="1"/>
  <c r="R16" i="28"/>
  <c r="U16" i="28" s="1"/>
  <c r="O11" i="28"/>
  <c r="Q11" i="28" s="1"/>
  <c r="R11" i="28"/>
  <c r="U11" i="28" s="1"/>
  <c r="O7" i="28"/>
  <c r="Q7" i="28" s="1"/>
  <c r="R7" i="28"/>
  <c r="U7" i="28" s="1"/>
  <c r="O20" i="28"/>
  <c r="Q20" i="28" s="1"/>
  <c r="R20" i="28"/>
  <c r="U20" i="28" s="1"/>
  <c r="N7" i="31" l="1"/>
  <c r="P7" i="31" s="1"/>
  <c r="N3" i="31"/>
  <c r="P3" i="31" s="1"/>
  <c r="N10" i="31"/>
  <c r="P10" i="31" s="1"/>
  <c r="P9" i="31"/>
  <c r="N4" i="31"/>
  <c r="P4" i="31" s="1"/>
  <c r="N6" i="31"/>
  <c r="P6" i="31" s="1"/>
  <c r="N5" i="31"/>
  <c r="P5" i="31" s="1"/>
  <c r="N2" i="31"/>
  <c r="P2" i="31" s="1"/>
  <c r="N8" i="31"/>
  <c r="P8" i="31" s="1"/>
  <c r="L2" i="28"/>
  <c r="N2" i="28" s="1"/>
  <c r="L3" i="28"/>
  <c r="N3" i="28" s="1"/>
  <c r="L4" i="28"/>
  <c r="N4" i="28" s="1"/>
  <c r="L5" i="28"/>
  <c r="N5" i="28" s="1"/>
  <c r="L6" i="28"/>
  <c r="N6" i="28" s="1"/>
  <c r="L7" i="28"/>
  <c r="N7" i="28" s="1"/>
  <c r="L8" i="28"/>
  <c r="N8" i="28" s="1"/>
  <c r="L9" i="28"/>
  <c r="N9" i="28" s="1"/>
  <c r="L10" i="28"/>
  <c r="N10" i="28" s="1"/>
  <c r="L11" i="28"/>
  <c r="N11" i="28" s="1"/>
  <c r="L12" i="28"/>
  <c r="N12" i="28" s="1"/>
  <c r="L13" i="28"/>
  <c r="N13" i="28" s="1"/>
  <c r="L14" i="28"/>
  <c r="N14" i="28" s="1"/>
  <c r="L15" i="28"/>
  <c r="N15" i="28" s="1"/>
  <c r="L16" i="28"/>
  <c r="N16" i="28" s="1"/>
  <c r="L17" i="28"/>
  <c r="N17" i="28" s="1"/>
  <c r="L18" i="28"/>
  <c r="N18" i="28" s="1"/>
  <c r="L19" i="28"/>
  <c r="N19" i="28" s="1"/>
  <c r="L20" i="28"/>
  <c r="N20" i="28" s="1"/>
  <c r="L21" i="28"/>
  <c r="N21" i="28" s="1"/>
  <c r="L22" i="28"/>
  <c r="N22" i="28" s="1"/>
  <c r="L23" i="28"/>
  <c r="N23" i="28" s="1"/>
  <c r="L24" i="28"/>
  <c r="N24" i="28" s="1"/>
  <c r="L25" i="28"/>
  <c r="N25" i="28" s="1"/>
  <c r="L26" i="28"/>
  <c r="N26" i="28" s="1"/>
  <c r="L27" i="28"/>
  <c r="N27" i="28" s="1"/>
  <c r="L28" i="28"/>
  <c r="N28" i="28" s="1"/>
  <c r="O57" i="26"/>
  <c r="O21" i="26"/>
  <c r="O59" i="26"/>
  <c r="O32" i="26"/>
  <c r="O52" i="26"/>
  <c r="O44" i="26"/>
  <c r="O56" i="26"/>
  <c r="O66" i="26"/>
  <c r="O49" i="26"/>
  <c r="M25" i="26"/>
  <c r="O25" i="26" s="1"/>
  <c r="O17" i="26"/>
  <c r="O48" i="26"/>
  <c r="O46" i="26"/>
  <c r="O18" i="26"/>
  <c r="O16" i="26"/>
  <c r="O11" i="26"/>
  <c r="O30" i="26"/>
  <c r="O13" i="26"/>
  <c r="O54" i="26"/>
  <c r="O55" i="26"/>
  <c r="O68" i="26"/>
  <c r="O51" i="26"/>
  <c r="O70" i="26"/>
  <c r="O38" i="26"/>
  <c r="O20" i="26"/>
  <c r="O62" i="26"/>
  <c r="O31" i="26"/>
  <c r="O7" i="26"/>
  <c r="O77" i="26"/>
  <c r="O33" i="26"/>
  <c r="O43" i="26"/>
  <c r="O9" i="26"/>
  <c r="O26" i="26"/>
  <c r="O34" i="26"/>
  <c r="O2" i="26"/>
  <c r="O71" i="26"/>
  <c r="O41" i="26"/>
  <c r="O74" i="26"/>
  <c r="O36" i="26"/>
  <c r="O27" i="26"/>
  <c r="O24" i="26"/>
  <c r="O65" i="26"/>
  <c r="O12" i="26"/>
  <c r="O45" i="26"/>
  <c r="O63" i="26"/>
  <c r="O37" i="26"/>
  <c r="O23" i="26"/>
  <c r="O73" i="26"/>
  <c r="O72" i="26"/>
  <c r="O61" i="26"/>
  <c r="O19" i="26"/>
  <c r="O40" i="26"/>
  <c r="O67" i="26"/>
  <c r="O6" i="26"/>
  <c r="O53" i="26"/>
  <c r="O60" i="26"/>
  <c r="O42" i="26"/>
  <c r="O76" i="26"/>
  <c r="O29" i="26"/>
  <c r="O3" i="26"/>
  <c r="O47" i="26"/>
  <c r="O64" i="26"/>
  <c r="O15" i="26"/>
  <c r="O22" i="26"/>
  <c r="O75" i="26"/>
  <c r="O28" i="26"/>
  <c r="O50" i="26"/>
</calcChain>
</file>

<file path=xl/sharedStrings.xml><?xml version="1.0" encoding="utf-8"?>
<sst xmlns="http://schemas.openxmlformats.org/spreadsheetml/2006/main" count="178" uniqueCount="158">
  <si>
    <t>IV.</t>
  </si>
  <si>
    <t>XIII.</t>
  </si>
  <si>
    <t>azbesztcement</t>
  </si>
  <si>
    <t>XX.</t>
  </si>
  <si>
    <t>XXII.</t>
  </si>
  <si>
    <t>XXIII.</t>
  </si>
  <si>
    <t>Sentab</t>
  </si>
  <si>
    <t>XIX.</t>
  </si>
  <si>
    <t>XI.</t>
  </si>
  <si>
    <t>Pócsmegyer</t>
  </si>
  <si>
    <t>III.</t>
  </si>
  <si>
    <t>XVIII.</t>
  </si>
  <si>
    <t>öntöttvas</t>
  </si>
  <si>
    <t>XXI.</t>
  </si>
  <si>
    <t>X.</t>
  </si>
  <si>
    <t>XVII.</t>
  </si>
  <si>
    <t>Budaörs</t>
  </si>
  <si>
    <t>VI.</t>
  </si>
  <si>
    <t>Halásztelek</t>
  </si>
  <si>
    <t>II.</t>
  </si>
  <si>
    <t>Budakeszi</t>
  </si>
  <si>
    <t>acél</t>
  </si>
  <si>
    <t>PVC</t>
  </si>
  <si>
    <t>I.</t>
  </si>
  <si>
    <t>VIII.</t>
  </si>
  <si>
    <t>XV.</t>
  </si>
  <si>
    <t>XIV.</t>
  </si>
  <si>
    <t>KPE</t>
  </si>
  <si>
    <t>XII.</t>
  </si>
  <si>
    <t>IX.</t>
  </si>
  <si>
    <t>VII.</t>
  </si>
  <si>
    <t>XVI.</t>
  </si>
  <si>
    <t>gömbgrafitos öntöttvas</t>
  </si>
  <si>
    <t>V.</t>
  </si>
  <si>
    <t>Hobas</t>
  </si>
  <si>
    <t>Szigetszentmiklós</t>
  </si>
  <si>
    <t>Szigetmonostor</t>
  </si>
  <si>
    <t>Kisoroszi</t>
  </si>
  <si>
    <t>Biatorbágy</t>
  </si>
  <si>
    <t>10-Pesthidegkuti</t>
  </si>
  <si>
    <t>11-Fenyőgyöngye</t>
  </si>
  <si>
    <t>12-Szépjuhászné</t>
  </si>
  <si>
    <t>13-Svábhegyi felső</t>
  </si>
  <si>
    <t>14-Svábhegyi torony</t>
  </si>
  <si>
    <t>15-Svábhegyi alsó</t>
  </si>
  <si>
    <t>16-Diana u.</t>
  </si>
  <si>
    <t>17-Sashegyi</t>
  </si>
  <si>
    <t>18-Irhásárok alsó</t>
  </si>
  <si>
    <t>19-Dayka G. u.</t>
  </si>
  <si>
    <t>1-Budai alap</t>
  </si>
  <si>
    <t>20-Pesti alap</t>
  </si>
  <si>
    <t>21-Budafoki alsó</t>
  </si>
  <si>
    <t>22-Budafoki felső</t>
  </si>
  <si>
    <t>23-Keletpesti felső</t>
  </si>
  <si>
    <t>24-Rákoshegyi</t>
  </si>
  <si>
    <t>25-Rákoscsabai</t>
  </si>
  <si>
    <t>26-Rákoskerti</t>
  </si>
  <si>
    <t>27-Mátyásföldi</t>
  </si>
  <si>
    <t>28-Rákoskerti felső</t>
  </si>
  <si>
    <t>29-Mikes u.</t>
  </si>
  <si>
    <t>2-Árpádligeti</t>
  </si>
  <si>
    <t>30-Jánoshegyi</t>
  </si>
  <si>
    <t>32-Testvérhegyi 3</t>
  </si>
  <si>
    <t>33-Ilonatelepi</t>
  </si>
  <si>
    <t>34-Adyligeti</t>
  </si>
  <si>
    <t>35-Rókahegyi</t>
  </si>
  <si>
    <t>36-Irhásárok felső</t>
  </si>
  <si>
    <t>3-Testvérhegyi 1</t>
  </si>
  <si>
    <t>40-Törökugrató</t>
  </si>
  <si>
    <t>41-Mézeskalács tér</t>
  </si>
  <si>
    <t>42-Zápor u.</t>
  </si>
  <si>
    <t>43-Hadak u. alsó</t>
  </si>
  <si>
    <t>44-Ujpesti</t>
  </si>
  <si>
    <t>45-Ujpalotai</t>
  </si>
  <si>
    <t>47-Üteg u.</t>
  </si>
  <si>
    <t>49-Énekes u.</t>
  </si>
  <si>
    <t>4-Szépvölgyi</t>
  </si>
  <si>
    <t>51-Kálvária tér</t>
  </si>
  <si>
    <t>52-Mádi u.</t>
  </si>
  <si>
    <t>53-Sibrik M. u.</t>
  </si>
  <si>
    <t>56-Széchenyi u.</t>
  </si>
  <si>
    <t>58-Vécsey u.</t>
  </si>
  <si>
    <t>59-Árpád u.</t>
  </si>
  <si>
    <t>5-Csatárkai</t>
  </si>
  <si>
    <t>60-Testvérhegyi 2</t>
  </si>
  <si>
    <t>62-Budaörs Csíki</t>
  </si>
  <si>
    <t>65-Budaörs Széchenyi u. alsó</t>
  </si>
  <si>
    <t>67-Makkos Mária</t>
  </si>
  <si>
    <t>68-Alsóteleki u.</t>
  </si>
  <si>
    <t>69-Vidám u.</t>
  </si>
  <si>
    <t>6-Rutén u.</t>
  </si>
  <si>
    <t>70-Gazdagréti</t>
  </si>
  <si>
    <t>74-Budakeszi község</t>
  </si>
  <si>
    <t>76-Pócsmegyer</t>
  </si>
  <si>
    <t>77-Szigetmonostor</t>
  </si>
  <si>
    <t>78-Surány</t>
  </si>
  <si>
    <t>79-Horány 1+2(Lig.)</t>
  </si>
  <si>
    <t>7-Felsőjózsefhegy</t>
  </si>
  <si>
    <t>86-Hadak u. felső</t>
  </si>
  <si>
    <t>87-Gúla u. alsó</t>
  </si>
  <si>
    <t>88-Gúla u. felső</t>
  </si>
  <si>
    <t>8-Vári</t>
  </si>
  <si>
    <t>90-Sashegyi felső</t>
  </si>
  <si>
    <t>91-Délpesti ip.</t>
  </si>
  <si>
    <t>93-Chinoin ip.</t>
  </si>
  <si>
    <t>94-Csepeli Erőmű ip.</t>
  </si>
  <si>
    <t>9-Lipóti</t>
  </si>
  <si>
    <t>Zóna kód</t>
  </si>
  <si>
    <t>Közcső hossz
2013</t>
  </si>
  <si>
    <t>horganyzott acél</t>
  </si>
  <si>
    <t>Tököl</t>
  </si>
  <si>
    <t>Közcső hossz
2014</t>
  </si>
  <si>
    <t>72-Nagykovácsi</t>
  </si>
  <si>
    <t>75-Kisoroszi</t>
  </si>
  <si>
    <t>101-Harsánylejtő I.</t>
  </si>
  <si>
    <t>663-Szarvashegyi zóna</t>
  </si>
  <si>
    <t>662-Baross zóna</t>
  </si>
  <si>
    <t>Közcső hossz
(2013)</t>
  </si>
  <si>
    <t>Fajlagos
(2013)</t>
  </si>
  <si>
    <t>Átlag
(2007-2013)</t>
  </si>
  <si>
    <t>Átlag
(2008-2014)</t>
  </si>
  <si>
    <t>Közcső hossz
(2014)</t>
  </si>
  <si>
    <t>54-József A. ltp. (Lakatos u.)</t>
  </si>
  <si>
    <t>54-Lakatos u.</t>
  </si>
  <si>
    <t>Fajlagos
(2008-2014)</t>
  </si>
  <si>
    <t>Átlag
2007-2013</t>
  </si>
  <si>
    <t>Fajlagos
2007-2013</t>
  </si>
  <si>
    <t>Átlag
2008-2014</t>
  </si>
  <si>
    <t>Fajlagos
2008-2014</t>
  </si>
  <si>
    <t>Közcső hossz
2013
(km)</t>
  </si>
  <si>
    <t>Közcső hossz
2014
(km)</t>
  </si>
  <si>
    <t>Közcső meghibásodások
számának alakulása (2003-2013)</t>
  </si>
  <si>
    <t>2009-2015
Átlag</t>
  </si>
  <si>
    <t>Közcső hossz
2015</t>
  </si>
  <si>
    <t>2015 fajlagos
(db/km)</t>
  </si>
  <si>
    <t>2009-2015
átlag
fajlagos
(db/km)</t>
  </si>
  <si>
    <t>Átlag
(2009-2015)</t>
  </si>
  <si>
    <t>Közcső hossz
(2015)</t>
  </si>
  <si>
    <t>Fajlagos
(2009-2015)</t>
  </si>
  <si>
    <t>Fajlagos
(2015)</t>
  </si>
  <si>
    <t>Átlag
2009-2015</t>
  </si>
  <si>
    <t>Fajlagos
2015</t>
  </si>
  <si>
    <t>Fajlagos átlag
2009-2015</t>
  </si>
  <si>
    <t>Fajlagos
2009-2015</t>
  </si>
  <si>
    <t>Budapest</t>
  </si>
  <si>
    <t>152-Százhalombatta Dunai finomító zóna</t>
  </si>
  <si>
    <t>153-Százhalombatta felső zóna</t>
  </si>
  <si>
    <t>Átlag
(2009-2016)</t>
  </si>
  <si>
    <t>Közcső hossz
(2016)</t>
  </si>
  <si>
    <t>Fajlagos
(2016)</t>
  </si>
  <si>
    <t>Fajlagos
(2009-2016)</t>
  </si>
  <si>
    <t>Átlag
2009-2016</t>
  </si>
  <si>
    <t>Közcső hossz
2016</t>
  </si>
  <si>
    <t>Fajlagos
2016</t>
  </si>
  <si>
    <t>Fajlagos átlag
2009-2016</t>
  </si>
  <si>
    <t>Közcső hossz
2016
(m)</t>
  </si>
  <si>
    <t>Fajlagos
2016
(db/km)</t>
  </si>
  <si>
    <t>Fajlagos
2009-2016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</si>
</sst>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"/>
    <numFmt numFmtId="166" formatCode="0.0"/>
    <numFmt numFmtId="167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theme="4" tint="0.39997558519241921"/>
      </bottom>
      <diagonal/>
    </border>
  </borders>
  <cellStyleXfs count="54">
    <xf numFmtId="0" fontId="0" fillId="0" borderId="0"/>
    <xf numFmtId="0" fontId="1" fillId="0" borderId="0"/>
    <xf numFmtId="4" fontId="2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2" fillId="2" borderId="1" applyNumberFormat="0" applyProtection="0">
      <alignment horizontal="left" vertical="center" indent="1"/>
    </xf>
    <xf numFmtId="4" fontId="2" fillId="2" borderId="1" applyNumberFormat="0" applyProtection="0">
      <alignment horizontal="center" vertical="center"/>
    </xf>
    <xf numFmtId="0" fontId="4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5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0" fontId="4" fillId="3" borderId="1" applyNumberFormat="0" applyProtection="0">
      <alignment horizontal="left" vertical="center" indent="1"/>
    </xf>
    <xf numFmtId="4" fontId="7" fillId="14" borderId="1" applyNumberFormat="0" applyProtection="0">
      <alignment horizontal="left" vertical="center" indent="1"/>
    </xf>
    <xf numFmtId="4" fontId="7" fillId="16" borderId="1" applyNumberFormat="0" applyProtection="0">
      <alignment horizontal="left" vertical="center" indent="1"/>
    </xf>
    <xf numFmtId="0" fontId="4" fillId="16" borderId="1" applyNumberFormat="0" applyProtection="0">
      <alignment horizontal="left" vertical="center" indent="1"/>
    </xf>
    <xf numFmtId="0" fontId="4" fillId="16" borderId="1" applyNumberFormat="0" applyProtection="0">
      <alignment horizontal="left" vertical="center" indent="1"/>
    </xf>
    <xf numFmtId="0" fontId="4" fillId="17" borderId="1" applyNumberFormat="0" applyProtection="0">
      <alignment horizontal="left" vertical="center" indent="1"/>
    </xf>
    <xf numFmtId="0" fontId="4" fillId="17" borderId="1" applyNumberFormat="0" applyProtection="0">
      <alignment horizontal="left" vertical="center" indent="1"/>
    </xf>
    <xf numFmtId="0" fontId="4" fillId="18" borderId="1" applyNumberFormat="0" applyProtection="0">
      <alignment horizontal="left" vertical="center" indent="1"/>
    </xf>
    <xf numFmtId="0" fontId="4" fillId="18" borderId="1" applyNumberFormat="0" applyProtection="0">
      <alignment horizontal="left" vertical="center" indent="1"/>
    </xf>
    <xf numFmtId="0" fontId="4" fillId="3" borderId="1" applyNumberFormat="0" applyProtection="0">
      <alignment horizontal="left" vertical="center" indent="1"/>
    </xf>
    <xf numFmtId="0" fontId="4" fillId="3" borderId="1" applyNumberFormat="0" applyProtection="0">
      <alignment horizontal="left" vertical="center" indent="1"/>
    </xf>
    <xf numFmtId="0" fontId="4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4" fillId="3" borderId="1" applyNumberFormat="0" applyProtection="0">
      <alignment horizontal="left" vertical="center" indent="1"/>
    </xf>
    <xf numFmtId="0" fontId="4" fillId="3" borderId="1" applyNumberFormat="0" applyProtection="0">
      <alignment horizontal="center" vertical="center"/>
    </xf>
    <xf numFmtId="0" fontId="8" fillId="0" borderId="0"/>
    <xf numFmtId="4" fontId="9" fillId="14" borderId="1" applyNumberFormat="0" applyProtection="0">
      <alignment horizontal="right" vertical="center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center" vertical="center"/>
    </xf>
  </cellStyleXfs>
  <cellXfs count="43">
    <xf numFmtId="0" fontId="0" fillId="0" borderId="0" xfId="0"/>
    <xf numFmtId="0" fontId="10" fillId="21" borderId="3" xfId="0" applyFont="1" applyFill="1" applyBorder="1" applyAlignment="1">
      <alignment horizontal="center" vertical="center"/>
    </xf>
    <xf numFmtId="1" fontId="10" fillId="21" borderId="3" xfId="0" applyNumberFormat="1" applyFont="1" applyFill="1" applyBorder="1" applyAlignment="1">
      <alignment horizontal="center" vertical="center"/>
    </xf>
    <xf numFmtId="0" fontId="0" fillId="2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1" fontId="10" fillId="21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0" xfId="0" applyNumberFormat="1"/>
    <xf numFmtId="1" fontId="10" fillId="21" borderId="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4" fontId="10" fillId="21" borderId="3" xfId="0" applyNumberFormat="1" applyFont="1" applyFill="1" applyBorder="1" applyAlignment="1">
      <alignment horizontal="center" vertical="center" wrapText="1"/>
    </xf>
    <xf numFmtId="167" fontId="10" fillId="21" borderId="3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</cellXfs>
  <cellStyles count="54">
    <cellStyle name="Normál" xfId="0" builtinId="0"/>
    <cellStyle name="Normá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chaText 2" xfId="41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headerItem" xfId="20"/>
    <cellStyle name="SAPBEXheaderText" xfId="21"/>
    <cellStyle name="SAPBEXHLevel0" xfId="22"/>
    <cellStyle name="SAPBEXHLevel0 2" xfId="43"/>
    <cellStyle name="SAPBEXHLevel0X" xfId="23"/>
    <cellStyle name="SAPBEXHLevel0X 2" xfId="44"/>
    <cellStyle name="SAPBEXHLevel1" xfId="24"/>
    <cellStyle name="SAPBEXHLevel1 2" xfId="45"/>
    <cellStyle name="SAPBEXHLevel1X" xfId="25"/>
    <cellStyle name="SAPBEXHLevel1X 2" xfId="46"/>
    <cellStyle name="SAPBEXHLevel2" xfId="26"/>
    <cellStyle name="SAPBEXHLevel2 2" xfId="47"/>
    <cellStyle name="SAPBEXHLevel2X" xfId="27"/>
    <cellStyle name="SAPBEXHLevel2X 2" xfId="48"/>
    <cellStyle name="SAPBEXHLevel3" xfId="28"/>
    <cellStyle name="SAPBEXHLevel3 2" xfId="49"/>
    <cellStyle name="SAPBEXHLevel3X" xfId="29"/>
    <cellStyle name="SAPBEXHLevel3X 2" xfId="50"/>
    <cellStyle name="SAPBEXinputData" xfId="30"/>
    <cellStyle name="SAPBEXinputData 2" xfId="51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 2" xfId="52"/>
    <cellStyle name="SAPBEXstdItemX" xfId="38"/>
    <cellStyle name="SAPBEXstdItemX 2" xfId="53"/>
    <cellStyle name="SAPBEXtitle" xfId="39"/>
    <cellStyle name="SAPBEXundefined" xfId="4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meghibásodások számának alakulása</a:t>
            </a:r>
          </a:p>
          <a:p>
            <a:pPr>
              <a:defRPr sz="1200"/>
            </a:pPr>
            <a:r>
              <a:rPr lang="hu-HU" sz="1200"/>
              <a:t>(2003-2016)</a:t>
            </a:r>
          </a:p>
        </c:rich>
      </c:tx>
      <c:layout>
        <c:manualLayout>
          <c:xMode val="edge"/>
          <c:yMode val="edge"/>
          <c:x val="0.22805555555555554"/>
          <c:y val="3.7037037037037035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'Közcső_hiba_2003-2016'!$B$1</c:f>
              <c:strCache>
                <c:ptCount val="1"/>
                <c:pt idx="0">
                  <c:v>Közcső meghibásodások
számának alakulása (2003-2013)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0.390792869641294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37300233304170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424733158355205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441590478273549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0.357872557596966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0.369264727325750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0.354986147564887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0.398857174103237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185067526415994E-16"/>
                  <c:y val="0.371930592009332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0.39991834354039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0.34296879556722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exp"/>
            <c:dispRSqr val="0"/>
            <c:dispEq val="0"/>
          </c:trendline>
          <c:cat>
            <c:numRef>
              <c:f>'Közcső_hiba_2003-2016'!$A$2:$A$15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'Közcső_hiba_2003-2016'!$B$2:$B$15</c:f>
              <c:numCache>
                <c:formatCode>#,##0</c:formatCode>
                <c:ptCount val="14"/>
                <c:pt idx="0">
                  <c:v>1118</c:v>
                </c:pt>
                <c:pt idx="1">
                  <c:v>1009</c:v>
                </c:pt>
                <c:pt idx="2">
                  <c:v>1136</c:v>
                </c:pt>
                <c:pt idx="3">
                  <c:v>1092</c:v>
                </c:pt>
                <c:pt idx="4">
                  <c:v>993</c:v>
                </c:pt>
                <c:pt idx="5">
                  <c:v>945</c:v>
                </c:pt>
                <c:pt idx="6">
                  <c:v>1139</c:v>
                </c:pt>
                <c:pt idx="7">
                  <c:v>982</c:v>
                </c:pt>
                <c:pt idx="8">
                  <c:v>896</c:v>
                </c:pt>
                <c:pt idx="9">
                  <c:v>1027</c:v>
                </c:pt>
                <c:pt idx="10">
                  <c:v>930</c:v>
                </c:pt>
                <c:pt idx="11">
                  <c:v>884</c:v>
                </c:pt>
                <c:pt idx="12">
                  <c:v>1035</c:v>
                </c:pt>
                <c:pt idx="13" formatCode="General">
                  <c:v>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1392"/>
        <c:axId val="109458176"/>
      </c:barChart>
      <c:catAx>
        <c:axId val="1036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458176"/>
        <c:crosses val="autoZero"/>
        <c:auto val="1"/>
        <c:lblAlgn val="ctr"/>
        <c:lblOffset val="100"/>
        <c:noMultiLvlLbl val="0"/>
      </c:catAx>
      <c:valAx>
        <c:axId val="109458176"/>
        <c:scaling>
          <c:orientation val="minMax"/>
          <c:max val="1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0361139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 b="1" i="0" baseline="0">
                <a:effectLst/>
              </a:rPr>
              <a:t>Közcső sérülések száma zónánként 2009-2016  átlag (hibaszám &gt; 5 db)</a:t>
            </a:r>
            <a:endParaRPr lang="hu-HU" sz="1200">
              <a:effectLst/>
            </a:endParaRPr>
          </a:p>
        </c:rich>
      </c:tx>
      <c:layout>
        <c:manualLayout>
          <c:xMode val="edge"/>
          <c:yMode val="edge"/>
          <c:x val="0.24985955708318369"/>
          <c:y val="3.703713424736314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'Közcső_2007-2016_zóna'!$W$1</c:f>
              <c:strCache>
                <c:ptCount val="1"/>
                <c:pt idx="0">
                  <c:v>Átlag
(2009-2016)</c:v>
                </c:pt>
              </c:strCache>
            </c:strRef>
          </c:tx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'Közcső_2007-2016_zóna'!$A$2:$A$76</c:f>
              <c:strCache>
                <c:ptCount val="28"/>
                <c:pt idx="0">
                  <c:v>19-Dayka G. u.</c:v>
                </c:pt>
                <c:pt idx="1">
                  <c:v>10-Pesthidegkuti</c:v>
                </c:pt>
                <c:pt idx="2">
                  <c:v>30-Jánoshegyi</c:v>
                </c:pt>
                <c:pt idx="3">
                  <c:v>15-Svábhegyi alsó</c:v>
                </c:pt>
                <c:pt idx="4">
                  <c:v>78-Surány</c:v>
                </c:pt>
                <c:pt idx="5">
                  <c:v>28-Rákoskerti felső</c:v>
                </c:pt>
                <c:pt idx="6">
                  <c:v>29-Mikes u.</c:v>
                </c:pt>
                <c:pt idx="7">
                  <c:v>17-Sashegyi</c:v>
                </c:pt>
                <c:pt idx="8">
                  <c:v>11-Fenyőgyöngye</c:v>
                </c:pt>
                <c:pt idx="9">
                  <c:v>67-Makkos Mária</c:v>
                </c:pt>
                <c:pt idx="10">
                  <c:v>13-Svábhegyi felső</c:v>
                </c:pt>
                <c:pt idx="11">
                  <c:v>79-Horány 1+2(Lig.)</c:v>
                </c:pt>
                <c:pt idx="12">
                  <c:v>6-Rutén u.</c:v>
                </c:pt>
                <c:pt idx="13">
                  <c:v>36-Irhásárok felső</c:v>
                </c:pt>
                <c:pt idx="14">
                  <c:v>60-Testvérhegyi 2</c:v>
                </c:pt>
                <c:pt idx="15">
                  <c:v>90-Sashegyi felső</c:v>
                </c:pt>
                <c:pt idx="16">
                  <c:v>58-Vécsey u.</c:v>
                </c:pt>
                <c:pt idx="17">
                  <c:v>18-Irhásárok alsó</c:v>
                </c:pt>
                <c:pt idx="18">
                  <c:v>76-Pócsmegyer</c:v>
                </c:pt>
                <c:pt idx="19">
                  <c:v>2-Árpádligeti</c:v>
                </c:pt>
                <c:pt idx="20">
                  <c:v>33-Ilonatelepi</c:v>
                </c:pt>
                <c:pt idx="21">
                  <c:v>32-Testvérhegyi 3</c:v>
                </c:pt>
                <c:pt idx="22">
                  <c:v>4-Szépvölgyi</c:v>
                </c:pt>
                <c:pt idx="23">
                  <c:v>69-Vidám u.</c:v>
                </c:pt>
                <c:pt idx="24">
                  <c:v>68-Alsóteleki u.</c:v>
                </c:pt>
                <c:pt idx="25">
                  <c:v>52-Mádi u.</c:v>
                </c:pt>
                <c:pt idx="26">
                  <c:v>94-Csepeli Erőmű ip.</c:v>
                </c:pt>
                <c:pt idx="27">
                  <c:v>86-Hadak u. felső</c:v>
                </c:pt>
              </c:strCache>
            </c:strRef>
          </c:cat>
          <c:val>
            <c:numRef>
              <c:f>'Közcső_2007-2016_zóna'!$W$2:$W$76</c:f>
              <c:numCache>
                <c:formatCode>#,##0.00</c:formatCode>
                <c:ptCount val="28"/>
                <c:pt idx="0">
                  <c:v>51.75</c:v>
                </c:pt>
                <c:pt idx="1">
                  <c:v>29.75</c:v>
                </c:pt>
                <c:pt idx="2">
                  <c:v>1</c:v>
                </c:pt>
                <c:pt idx="3">
                  <c:v>11</c:v>
                </c:pt>
                <c:pt idx="4">
                  <c:v>8.7142857142857135</c:v>
                </c:pt>
                <c:pt idx="5">
                  <c:v>1.8</c:v>
                </c:pt>
                <c:pt idx="6">
                  <c:v>1.25</c:v>
                </c:pt>
                <c:pt idx="7">
                  <c:v>16.75</c:v>
                </c:pt>
                <c:pt idx="8">
                  <c:v>3.2857142857142856</c:v>
                </c:pt>
                <c:pt idx="9">
                  <c:v>2</c:v>
                </c:pt>
                <c:pt idx="10">
                  <c:v>7.125</c:v>
                </c:pt>
                <c:pt idx="11">
                  <c:v>5.666666666666667</c:v>
                </c:pt>
                <c:pt idx="12">
                  <c:v>2.125</c:v>
                </c:pt>
                <c:pt idx="13">
                  <c:v>1</c:v>
                </c:pt>
                <c:pt idx="14">
                  <c:v>2.1428571428571428</c:v>
                </c:pt>
                <c:pt idx="15">
                  <c:v>1</c:v>
                </c:pt>
                <c:pt idx="16">
                  <c:v>1</c:v>
                </c:pt>
                <c:pt idx="17">
                  <c:v>3.4285714285714284</c:v>
                </c:pt>
                <c:pt idx="18">
                  <c:v>2.1666666666666665</c:v>
                </c:pt>
                <c:pt idx="19">
                  <c:v>3.2857142857142856</c:v>
                </c:pt>
                <c:pt idx="20">
                  <c:v>1</c:v>
                </c:pt>
                <c:pt idx="21">
                  <c:v>2.3333333333333335</c:v>
                </c:pt>
                <c:pt idx="22">
                  <c:v>2.3333333333333335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4.2</c:v>
                </c:pt>
                <c:pt idx="2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05632"/>
        <c:axId val="111607168"/>
      </c:barChart>
      <c:catAx>
        <c:axId val="11160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607168"/>
        <c:crosses val="autoZero"/>
        <c:auto val="1"/>
        <c:lblAlgn val="ctr"/>
        <c:lblOffset val="100"/>
        <c:noMultiLvlLbl val="0"/>
      </c:catAx>
      <c:valAx>
        <c:axId val="111607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116056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átmérő szerint</a:t>
            </a:r>
          </a:p>
          <a:p>
            <a:pPr>
              <a:defRPr sz="1200"/>
            </a:pPr>
            <a:r>
              <a:rPr lang="hu-HU" sz="1200"/>
              <a:t>2009-2016 á</a:t>
            </a:r>
            <a:r>
              <a:rPr lang="en-US" sz="1200"/>
              <a:t>tlag</a:t>
            </a:r>
          </a:p>
        </c:rich>
      </c:tx>
      <c:layout>
        <c:manualLayout>
          <c:xMode val="edge"/>
          <c:yMode val="edge"/>
          <c:x val="0.4076180933157546"/>
          <c:y val="7.060639911360561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'Közcső_2007-2016_átmérő'!$V$1</c:f>
              <c:strCache>
                <c:ptCount val="1"/>
                <c:pt idx="0">
                  <c:v>Átlag
2009-2016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536332179930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4166144456856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436175581543198E-17"/>
                  <c:y val="-1.38408304498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9.22722029988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2.30680507497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777280094529715E-3"/>
                  <c:y val="-6.4844835572024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4.1522491349480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1.38408304498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0185067526415994E-16"/>
                  <c:y val="-2.032520325203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1849508451608363E-7"/>
                  <c:y val="1.645642045609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1.0174470232617279E-16"/>
                  <c:y val="-3.2295271049596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-2.768166089965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'Közcső_2007-2016_átmérő'!$A$2:$A$28</c:f>
              <c:numCache>
                <c:formatCode>General</c:formatCode>
                <c:ptCount val="24"/>
                <c:pt idx="0">
                  <c:v>50</c:v>
                </c:pt>
                <c:pt idx="1">
                  <c:v>60</c:v>
                </c:pt>
                <c:pt idx="2">
                  <c:v>75</c:v>
                </c:pt>
                <c:pt idx="3">
                  <c:v>80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300</c:v>
                </c:pt>
                <c:pt idx="12">
                  <c:v>350</c:v>
                </c:pt>
                <c:pt idx="13">
                  <c:v>400</c:v>
                </c:pt>
                <c:pt idx="14">
                  <c:v>450</c:v>
                </c:pt>
                <c:pt idx="15">
                  <c:v>500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800</c:v>
                </c:pt>
                <c:pt idx="20">
                  <c:v>900</c:v>
                </c:pt>
                <c:pt idx="21">
                  <c:v>1000</c:v>
                </c:pt>
                <c:pt idx="22">
                  <c:v>1200</c:v>
                </c:pt>
                <c:pt idx="23">
                  <c:v>1600</c:v>
                </c:pt>
              </c:numCache>
            </c:numRef>
          </c:cat>
          <c:val>
            <c:numRef>
              <c:f>'Közcső_2007-2016_átmérő'!$V$2:$V$28</c:f>
              <c:numCache>
                <c:formatCode>#,##0.0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0528"/>
        <c:axId val="111352064"/>
      </c:barChart>
      <c:catAx>
        <c:axId val="1113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111352064"/>
        <c:crosses val="autoZero"/>
        <c:auto val="1"/>
        <c:lblAlgn val="ctr"/>
        <c:lblOffset val="100"/>
        <c:noMultiLvlLbl val="0"/>
      </c:catAx>
      <c:valAx>
        <c:axId val="111352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#,##0.0" sourceLinked="1"/>
        <c:majorTickMark val="out"/>
        <c:minorTickMark val="none"/>
        <c:tickLblPos val="nextTo"/>
        <c:crossAx val="11135052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átmérő/közcső hossz fajlagos szerint 2009-2016 átlag</a:t>
            </a:r>
          </a:p>
        </c:rich>
      </c:tx>
      <c:layout>
        <c:manualLayout>
          <c:xMode val="edge"/>
          <c:yMode val="edge"/>
          <c:x val="0.18883326477121543"/>
          <c:y val="6.939613087949146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'Közcső_2007-2016_átmérő'!$Y$1</c:f>
              <c:strCache>
                <c:ptCount val="1"/>
                <c:pt idx="0">
                  <c:v>Fajlagos átlag
2009-2016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4.5975873765403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769642716977118E-3"/>
                  <c:y val="-1.8486420668691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1191968064169225E-17"/>
                  <c:y val="-4.1594446504556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3108025835864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2.317243718346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7923214238992373E-3"/>
                  <c:y val="2.3107661929945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1.386481550151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1.381677992025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4.1594446504556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layout>
                <c:manualLayout>
                  <c:x val="0"/>
                  <c:y val="-3.235123617021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1.8486420668691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delete val="1"/>
            </c:dLbl>
            <c:dLbl>
              <c:idx val="21"/>
              <c:layout>
                <c:manualLayout>
                  <c:x val="1.6753928543395524E-2"/>
                  <c:y val="4.6216051671729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delete val="1"/>
            </c:dLbl>
            <c:numFmt formatCode="#,##0.00" sourceLinked="0"/>
            <c:txPr>
              <a:bodyPr/>
              <a:lstStyle/>
              <a:p>
                <a:pPr>
                  <a:defRPr sz="8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'Közcső_2007-2016_átmérő'!$A$2:$A$28</c:f>
              <c:numCache>
                <c:formatCode>General</c:formatCode>
                <c:ptCount val="24"/>
                <c:pt idx="0">
                  <c:v>50</c:v>
                </c:pt>
                <c:pt idx="1">
                  <c:v>60</c:v>
                </c:pt>
                <c:pt idx="2">
                  <c:v>75</c:v>
                </c:pt>
                <c:pt idx="3">
                  <c:v>80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300</c:v>
                </c:pt>
                <c:pt idx="12">
                  <c:v>350</c:v>
                </c:pt>
                <c:pt idx="13">
                  <c:v>400</c:v>
                </c:pt>
                <c:pt idx="14">
                  <c:v>450</c:v>
                </c:pt>
                <c:pt idx="15">
                  <c:v>500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800</c:v>
                </c:pt>
                <c:pt idx="20">
                  <c:v>900</c:v>
                </c:pt>
                <c:pt idx="21">
                  <c:v>1000</c:v>
                </c:pt>
                <c:pt idx="22">
                  <c:v>1200</c:v>
                </c:pt>
                <c:pt idx="23">
                  <c:v>1600</c:v>
                </c:pt>
              </c:numCache>
            </c:numRef>
          </c:cat>
          <c:val>
            <c:numRef>
              <c:f>'Közcső_2007-2016_átmérő'!$Y$2:$Y$28</c:f>
              <c:numCache>
                <c:formatCode>0.00</c:formatCode>
                <c:ptCount val="24"/>
                <c:pt idx="0">
                  <c:v>0</c:v>
                </c:pt>
                <c:pt idx="1">
                  <c:v>0.21078369377344969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0.19287333044023328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1.2259409096481551</c:v>
                </c:pt>
                <c:pt idx="13">
                  <c:v>0</c:v>
                </c:pt>
                <c:pt idx="14">
                  <c:v>1.0406910188365075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8.2608444235169734E-2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05696"/>
        <c:axId val="111407488"/>
      </c:barChart>
      <c:catAx>
        <c:axId val="1114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407488"/>
        <c:crosses val="autoZero"/>
        <c:auto val="1"/>
        <c:lblAlgn val="ctr"/>
        <c:lblOffset val="100"/>
        <c:noMultiLvlLbl val="0"/>
      </c:catAx>
      <c:valAx>
        <c:axId val="111407488"/>
        <c:scaling>
          <c:orientation val="minMax"/>
          <c:max val="1.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</a:t>
                </a:r>
                <a:r>
                  <a:rPr lang="hu-HU"/>
                  <a:t>/km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140569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</a:t>
            </a:r>
          </a:p>
          <a:p>
            <a:pPr>
              <a:defRPr sz="1200"/>
            </a:pPr>
            <a:r>
              <a:rPr lang="hu-HU" sz="1200"/>
              <a:t>átmérő szerint 2016</a:t>
            </a:r>
            <a:endParaRPr lang="en-US" sz="1200"/>
          </a:p>
        </c:rich>
      </c:tx>
      <c:layout>
        <c:manualLayout>
          <c:xMode val="edge"/>
          <c:yMode val="edge"/>
          <c:x val="0.40630148815470174"/>
          <c:y val="8.333333333333332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'Közcső_2007-2016_átmérő'!$K$1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4.1666666666666664E-2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'Közcső_2007-2016_átmérő'!$A$2:$A$27</c:f>
              <c:numCache>
                <c:formatCode>General</c:formatCode>
                <c:ptCount val="23"/>
                <c:pt idx="0">
                  <c:v>50</c:v>
                </c:pt>
                <c:pt idx="1">
                  <c:v>60</c:v>
                </c:pt>
                <c:pt idx="2">
                  <c:v>75</c:v>
                </c:pt>
                <c:pt idx="3">
                  <c:v>80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300</c:v>
                </c:pt>
                <c:pt idx="12">
                  <c:v>350</c:v>
                </c:pt>
                <c:pt idx="13">
                  <c:v>400</c:v>
                </c:pt>
                <c:pt idx="14">
                  <c:v>450</c:v>
                </c:pt>
                <c:pt idx="15">
                  <c:v>500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800</c:v>
                </c:pt>
                <c:pt idx="20">
                  <c:v>900</c:v>
                </c:pt>
                <c:pt idx="21">
                  <c:v>1000</c:v>
                </c:pt>
                <c:pt idx="22">
                  <c:v>1200</c:v>
                </c:pt>
              </c:numCache>
            </c:numRef>
          </c:cat>
          <c:val>
            <c:numRef>
              <c:f>'Közcső_2007-2016_átmérő'!$K$2:$K$27</c:f>
              <c:numCache>
                <c:formatCode>General</c:formatCode>
                <c:ptCount val="23"/>
                <c:pt idx="0">
                  <c:v>9</c:v>
                </c:pt>
                <c:pt idx="2">
                  <c:v>11</c:v>
                </c:pt>
                <c:pt idx="3">
                  <c:v>281</c:v>
                </c:pt>
                <c:pt idx="4">
                  <c:v>350</c:v>
                </c:pt>
                <c:pt idx="5">
                  <c:v>16</c:v>
                </c:pt>
                <c:pt idx="6">
                  <c:v>134</c:v>
                </c:pt>
                <c:pt idx="7">
                  <c:v>2</c:v>
                </c:pt>
                <c:pt idx="8">
                  <c:v>61</c:v>
                </c:pt>
                <c:pt idx="10">
                  <c:v>4</c:v>
                </c:pt>
                <c:pt idx="11">
                  <c:v>36</c:v>
                </c:pt>
                <c:pt idx="13">
                  <c:v>14</c:v>
                </c:pt>
                <c:pt idx="15">
                  <c:v>12</c:v>
                </c:pt>
                <c:pt idx="16">
                  <c:v>10</c:v>
                </c:pt>
                <c:pt idx="18">
                  <c:v>2</c:v>
                </c:pt>
                <c:pt idx="19">
                  <c:v>9</c:v>
                </c:pt>
                <c:pt idx="21">
                  <c:v>1</c:v>
                </c:pt>
                <c:pt idx="2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13664"/>
        <c:axId val="111315200"/>
      </c:barChart>
      <c:catAx>
        <c:axId val="11131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hu-HU"/>
          </a:p>
        </c:txPr>
        <c:crossAx val="111315200"/>
        <c:crosses val="autoZero"/>
        <c:auto val="1"/>
        <c:lblAlgn val="ctr"/>
        <c:lblOffset val="100"/>
        <c:noMultiLvlLbl val="0"/>
      </c:catAx>
      <c:valAx>
        <c:axId val="111315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31366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 b="1" i="0" baseline="0">
                <a:effectLst/>
              </a:rPr>
              <a:t>Közcső sérülések száma</a:t>
            </a:r>
          </a:p>
          <a:p>
            <a:pPr>
              <a:defRPr sz="1200"/>
            </a:pPr>
            <a:r>
              <a:rPr lang="hu-HU" sz="1200" b="1" i="0" baseline="0">
                <a:effectLst/>
              </a:rPr>
              <a:t>átmérő/közcső hossz fajlagos szerint</a:t>
            </a:r>
          </a:p>
          <a:p>
            <a:pPr>
              <a:defRPr sz="1200"/>
            </a:pPr>
            <a:r>
              <a:rPr lang="hu-HU" sz="1200" b="1" i="0" baseline="0">
                <a:effectLst/>
              </a:rPr>
              <a:t>2016 átlag</a:t>
            </a:r>
            <a:endParaRPr lang="hu-HU" sz="1200">
              <a:effectLst/>
            </a:endParaRPr>
          </a:p>
        </c:rich>
      </c:tx>
      <c:layout>
        <c:manualLayout>
          <c:xMode val="edge"/>
          <c:yMode val="edge"/>
          <c:x val="0.4436821069342497"/>
          <c:y val="6.018518518518518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'Közcső_2007-2016_átmérő'!$X$1</c:f>
              <c:strCache>
                <c:ptCount val="1"/>
                <c:pt idx="0">
                  <c:v>Fajlagos
2016
(db/km)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289957701380805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763319233793599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763319233793599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55266384675877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43432346365552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0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elete val="1"/>
            </c:dLbl>
            <c:dLbl>
              <c:idx val="13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763319233793599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3289957701379782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38816596168968E-2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20"/>
              <c:delete val="1"/>
            </c:dLbl>
            <c:dLbl>
              <c:idx val="21"/>
              <c:layout>
                <c:manualLayout>
                  <c:x val="-1.110532769351744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'Közcső_2007-2016_átmérő'!$A$2:$A$27</c:f>
              <c:numCache>
                <c:formatCode>General</c:formatCode>
                <c:ptCount val="23"/>
                <c:pt idx="0">
                  <c:v>50</c:v>
                </c:pt>
                <c:pt idx="1">
                  <c:v>60</c:v>
                </c:pt>
                <c:pt idx="2">
                  <c:v>75</c:v>
                </c:pt>
                <c:pt idx="3">
                  <c:v>80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300</c:v>
                </c:pt>
                <c:pt idx="12">
                  <c:v>350</c:v>
                </c:pt>
                <c:pt idx="13">
                  <c:v>400</c:v>
                </c:pt>
                <c:pt idx="14">
                  <c:v>450</c:v>
                </c:pt>
                <c:pt idx="15">
                  <c:v>500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800</c:v>
                </c:pt>
                <c:pt idx="20">
                  <c:v>900</c:v>
                </c:pt>
                <c:pt idx="21">
                  <c:v>1000</c:v>
                </c:pt>
                <c:pt idx="22">
                  <c:v>1200</c:v>
                </c:pt>
              </c:numCache>
            </c:numRef>
          </c:cat>
          <c:val>
            <c:numRef>
              <c:f>'Közcső_2007-2016_átmérő'!$X$2:$X$27</c:f>
              <c:numCache>
                <c:formatCode>0.00</c:formatCode>
                <c:ptCount val="23"/>
                <c:pt idx="0">
                  <c:v>0.34169732450994872</c:v>
                </c:pt>
                <c:pt idx="1">
                  <c:v>0</c:v>
                </c:pt>
                <c:pt idx="2">
                  <c:v>0.33682714949307524</c:v>
                </c:pt>
                <c:pt idx="3">
                  <c:v>0.39553793792982128</c:v>
                </c:pt>
                <c:pt idx="4">
                  <c:v>0.17101128156538503</c:v>
                </c:pt>
                <c:pt idx="5">
                  <c:v>0.14937746939629096</c:v>
                </c:pt>
                <c:pt idx="6">
                  <c:v>0.13753452732462121</c:v>
                </c:pt>
                <c:pt idx="7">
                  <c:v>0.32145555073372212</c:v>
                </c:pt>
                <c:pt idx="8">
                  <c:v>0.10473196172235631</c:v>
                </c:pt>
                <c:pt idx="9">
                  <c:v>0</c:v>
                </c:pt>
                <c:pt idx="10">
                  <c:v>0.10149476413885496</c:v>
                </c:pt>
                <c:pt idx="11">
                  <c:v>7.684016179122978E-2</c:v>
                </c:pt>
                <c:pt idx="12">
                  <c:v>0</c:v>
                </c:pt>
                <c:pt idx="13">
                  <c:v>7.8771302714177718E-2</c:v>
                </c:pt>
                <c:pt idx="14">
                  <c:v>0</c:v>
                </c:pt>
                <c:pt idx="15">
                  <c:v>8.7953326101615284E-2</c:v>
                </c:pt>
                <c:pt idx="16">
                  <c:v>0.10027827220536999</c:v>
                </c:pt>
                <c:pt idx="17">
                  <c:v>0</c:v>
                </c:pt>
                <c:pt idx="18">
                  <c:v>5.4870437180208266E-2</c:v>
                </c:pt>
                <c:pt idx="19">
                  <c:v>8.2267963209766828E-2</c:v>
                </c:pt>
                <c:pt idx="20">
                  <c:v>0</c:v>
                </c:pt>
                <c:pt idx="21">
                  <c:v>2.0166616586235468E-2</c:v>
                </c:pt>
                <c:pt idx="22">
                  <c:v>3.463107515635927E-2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31968"/>
        <c:axId val="111509888"/>
      </c:barChart>
      <c:catAx>
        <c:axId val="1113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09888"/>
        <c:crosses val="autoZero"/>
        <c:auto val="1"/>
        <c:lblAlgn val="ctr"/>
        <c:lblOffset val="100"/>
        <c:noMultiLvlLbl val="0"/>
      </c:catAx>
      <c:valAx>
        <c:axId val="111509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</a:t>
                </a:r>
                <a:r>
                  <a:rPr lang="hu-HU"/>
                  <a:t>/km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133196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</a:t>
            </a:r>
          </a:p>
          <a:p>
            <a:pPr>
              <a:defRPr sz="1200"/>
            </a:pPr>
            <a:r>
              <a:rPr lang="hu-HU" sz="1200"/>
              <a:t>anyag szerint 2009-2016 </a:t>
            </a:r>
            <a:r>
              <a:rPr lang="hu-HU" sz="1200" baseline="0"/>
              <a:t>átlag</a:t>
            </a:r>
            <a:endParaRPr lang="en-US" sz="1200"/>
          </a:p>
        </c:rich>
      </c:tx>
      <c:layout>
        <c:manualLayout>
          <c:xMode val="edge"/>
          <c:yMode val="edge"/>
          <c:x val="0.32530064322649221"/>
          <c:y val="5.555555555555555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 2007-2016 anyag'!$X$1</c:f>
              <c:strCache>
                <c:ptCount val="1"/>
                <c:pt idx="0">
                  <c:v>Átlag
2009-2016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 2007-2016 anyag'!$A$2:$A$10</c:f>
              <c:strCache>
                <c:ptCount val="9"/>
                <c:pt idx="0">
                  <c:v>Sentab</c:v>
                </c:pt>
                <c:pt idx="1">
                  <c:v>gömbgrafitos öntöttvas</c:v>
                </c:pt>
                <c:pt idx="2">
                  <c:v>KPE</c:v>
                </c:pt>
                <c:pt idx="3">
                  <c:v>PVC</c:v>
                </c:pt>
                <c:pt idx="4">
                  <c:v>öntöttvas</c:v>
                </c:pt>
                <c:pt idx="5">
                  <c:v>azbesztcement</c:v>
                </c:pt>
                <c:pt idx="6">
                  <c:v>acél</c:v>
                </c:pt>
                <c:pt idx="7">
                  <c:v>horganyzott acél</c:v>
                </c:pt>
                <c:pt idx="8">
                  <c:v>Hobas</c:v>
                </c:pt>
              </c:strCache>
            </c:strRef>
          </c:cat>
          <c:val>
            <c:numRef>
              <c:f>'Közcső 2007-2016 anyag'!$X$2:$X$10</c:f>
              <c:numCache>
                <c:formatCode>0.0</c:formatCode>
                <c:ptCount val="9"/>
                <c:pt idx="0">
                  <c:v>4.125</c:v>
                </c:pt>
                <c:pt idx="1">
                  <c:v>21.75</c:v>
                </c:pt>
                <c:pt idx="2">
                  <c:v>38.125</c:v>
                </c:pt>
                <c:pt idx="3">
                  <c:v>28.875</c:v>
                </c:pt>
                <c:pt idx="4">
                  <c:v>236.375</c:v>
                </c:pt>
                <c:pt idx="5">
                  <c:v>598.125</c:v>
                </c:pt>
                <c:pt idx="6">
                  <c:v>33.25</c:v>
                </c:pt>
                <c:pt idx="7">
                  <c:v>0.625</c:v>
                </c:pt>
                <c:pt idx="8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11680"/>
        <c:axId val="111913216"/>
      </c:barChart>
      <c:catAx>
        <c:axId val="11191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913216"/>
        <c:crosses val="autoZero"/>
        <c:auto val="1"/>
        <c:lblAlgn val="ctr"/>
        <c:lblOffset val="100"/>
        <c:noMultiLvlLbl val="0"/>
      </c:catAx>
      <c:valAx>
        <c:axId val="111913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119116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</a:t>
            </a:r>
          </a:p>
          <a:p>
            <a:pPr>
              <a:defRPr sz="1200"/>
            </a:pPr>
            <a:r>
              <a:rPr lang="hu-HU" sz="1200"/>
              <a:t> anyag/közcső hossz</a:t>
            </a:r>
          </a:p>
          <a:p>
            <a:pPr>
              <a:defRPr sz="1200"/>
            </a:pPr>
            <a:r>
              <a:rPr lang="hu-HU" sz="1200"/>
              <a:t>f</a:t>
            </a:r>
            <a:r>
              <a:rPr lang="en-US" sz="1200"/>
              <a:t>ajlagos</a:t>
            </a:r>
            <a:r>
              <a:rPr lang="hu-HU" sz="1200"/>
              <a:t> 2016</a:t>
            </a:r>
            <a:endParaRPr lang="en-US" sz="1200"/>
          </a:p>
        </c:rich>
      </c:tx>
      <c:layout>
        <c:manualLayout>
          <c:xMode val="edge"/>
          <c:yMode val="edge"/>
          <c:x val="0.3897513954756196"/>
          <c:y val="5.092592592592592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 2007-2016 anyag'!$Z$1</c:f>
              <c:strCache>
                <c:ptCount val="1"/>
                <c:pt idx="0">
                  <c:v>Fajlagos
2016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 2007-2016 anyag'!$A$2:$A$10</c:f>
              <c:strCache>
                <c:ptCount val="9"/>
                <c:pt idx="0">
                  <c:v>Sentab</c:v>
                </c:pt>
                <c:pt idx="1">
                  <c:v>gömbgrafitos öntöttvas</c:v>
                </c:pt>
                <c:pt idx="2">
                  <c:v>KPE</c:v>
                </c:pt>
                <c:pt idx="3">
                  <c:v>PVC</c:v>
                </c:pt>
                <c:pt idx="4">
                  <c:v>öntöttvas</c:v>
                </c:pt>
                <c:pt idx="5">
                  <c:v>azbesztcement</c:v>
                </c:pt>
                <c:pt idx="6">
                  <c:v>acél</c:v>
                </c:pt>
                <c:pt idx="7">
                  <c:v>horganyzott acél</c:v>
                </c:pt>
                <c:pt idx="8">
                  <c:v>Hobas</c:v>
                </c:pt>
              </c:strCache>
            </c:strRef>
          </c:cat>
          <c:val>
            <c:numRef>
              <c:f>'Közcső 2007-2016 anyag'!$Z$2:$Z$10</c:f>
              <c:numCache>
                <c:formatCode>0.00</c:formatCode>
                <c:ptCount val="9"/>
                <c:pt idx="0">
                  <c:v>2.4301513741290925E-2</c:v>
                </c:pt>
                <c:pt idx="1">
                  <c:v>3.7877321941591637E-2</c:v>
                </c:pt>
                <c:pt idx="2">
                  <c:v>3.6739384522236081E-2</c:v>
                </c:pt>
                <c:pt idx="3">
                  <c:v>5.8399721837632576E-2</c:v>
                </c:pt>
                <c:pt idx="4">
                  <c:v>0.23111357991100295</c:v>
                </c:pt>
                <c:pt idx="5">
                  <c:v>0.26583555744710868</c:v>
                </c:pt>
                <c:pt idx="6">
                  <c:v>0.31526930303865514</c:v>
                </c:pt>
                <c:pt idx="7">
                  <c:v>0</c:v>
                </c:pt>
                <c:pt idx="8">
                  <c:v>2.1565667457407809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78848"/>
        <c:axId val="112484736"/>
      </c:barChart>
      <c:catAx>
        <c:axId val="11247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484736"/>
        <c:crosses val="autoZero"/>
        <c:auto val="1"/>
        <c:lblAlgn val="ctr"/>
        <c:lblOffset val="100"/>
        <c:noMultiLvlLbl val="0"/>
      </c:catAx>
      <c:valAx>
        <c:axId val="112484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(db/km)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247884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anyag szerint</a:t>
            </a:r>
          </a:p>
          <a:p>
            <a:pPr>
              <a:defRPr sz="1200"/>
            </a:pPr>
            <a:r>
              <a:rPr lang="hu-HU" sz="1200"/>
              <a:t>2016-ban</a:t>
            </a:r>
            <a:endParaRPr lang="en-US" sz="1200"/>
          </a:p>
        </c:rich>
      </c:tx>
      <c:layout>
        <c:manualLayout>
          <c:xMode val="edge"/>
          <c:yMode val="edge"/>
          <c:x val="0.28623264483260619"/>
          <c:y val="5.092592592592592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 2007-2016 anyag'!$K$1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 2007-2016 anyag'!$A$2:$A$10</c:f>
              <c:strCache>
                <c:ptCount val="9"/>
                <c:pt idx="0">
                  <c:v>Sentab</c:v>
                </c:pt>
                <c:pt idx="1">
                  <c:v>gömbgrafitos öntöttvas</c:v>
                </c:pt>
                <c:pt idx="2">
                  <c:v>KPE</c:v>
                </c:pt>
                <c:pt idx="3">
                  <c:v>PVC</c:v>
                </c:pt>
                <c:pt idx="4">
                  <c:v>öntöttvas</c:v>
                </c:pt>
                <c:pt idx="5">
                  <c:v>azbesztcement</c:v>
                </c:pt>
                <c:pt idx="6">
                  <c:v>acél</c:v>
                </c:pt>
                <c:pt idx="7">
                  <c:v>horganyzott acél</c:v>
                </c:pt>
                <c:pt idx="8">
                  <c:v>Hobas</c:v>
                </c:pt>
              </c:strCache>
            </c:strRef>
          </c:cat>
          <c:val>
            <c:numRef>
              <c:f>'Közcső 2007-2016 anyag'!$K$2:$K$10</c:f>
              <c:numCache>
                <c:formatCode>General</c:formatCode>
                <c:ptCount val="9"/>
                <c:pt idx="0">
                  <c:v>3</c:v>
                </c:pt>
                <c:pt idx="1">
                  <c:v>23</c:v>
                </c:pt>
                <c:pt idx="2">
                  <c:v>30</c:v>
                </c:pt>
                <c:pt idx="3">
                  <c:v>26</c:v>
                </c:pt>
                <c:pt idx="4">
                  <c:v>229</c:v>
                </c:pt>
                <c:pt idx="5">
                  <c:v>608</c:v>
                </c:pt>
                <c:pt idx="6">
                  <c:v>35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01504"/>
        <c:axId val="112503040"/>
      </c:barChart>
      <c:catAx>
        <c:axId val="11250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503040"/>
        <c:crosses val="autoZero"/>
        <c:auto val="1"/>
        <c:lblAlgn val="ctr"/>
        <c:lblOffset val="100"/>
        <c:noMultiLvlLbl val="0"/>
      </c:catAx>
      <c:valAx>
        <c:axId val="112503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50150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anyag/közcső hossz fajlagos 2009-2016</a:t>
            </a:r>
            <a:r>
              <a:rPr lang="hu-HU" sz="1200" baseline="0"/>
              <a:t> átlag</a:t>
            </a:r>
            <a:endParaRPr lang="en-US" sz="1200"/>
          </a:p>
        </c:rich>
      </c:tx>
      <c:layout>
        <c:manualLayout>
          <c:xMode val="edge"/>
          <c:yMode val="edge"/>
          <c:x val="0.16132633420822395"/>
          <c:y val="7.40740740740740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 2007-2016 anyag'!$AA$1</c:f>
              <c:strCache>
                <c:ptCount val="1"/>
                <c:pt idx="0">
                  <c:v>Fajlagos
2009-2016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 2007-2016 anyag'!$A$2:$A$10</c:f>
              <c:strCache>
                <c:ptCount val="9"/>
                <c:pt idx="0">
                  <c:v>Sentab</c:v>
                </c:pt>
                <c:pt idx="1">
                  <c:v>gömbgrafitos öntöttvas</c:v>
                </c:pt>
                <c:pt idx="2">
                  <c:v>KPE</c:v>
                </c:pt>
                <c:pt idx="3">
                  <c:v>PVC</c:v>
                </c:pt>
                <c:pt idx="4">
                  <c:v>öntöttvas</c:v>
                </c:pt>
                <c:pt idx="5">
                  <c:v>azbesztcement</c:v>
                </c:pt>
                <c:pt idx="6">
                  <c:v>acél</c:v>
                </c:pt>
                <c:pt idx="7">
                  <c:v>horganyzott acél</c:v>
                </c:pt>
                <c:pt idx="8">
                  <c:v>Hobas</c:v>
                </c:pt>
              </c:strCache>
            </c:strRef>
          </c:cat>
          <c:val>
            <c:numRef>
              <c:f>'Közcső 2007-2016 anyag'!$AA$2:$AA$10</c:f>
              <c:numCache>
                <c:formatCode>0.00</c:formatCode>
                <c:ptCount val="9"/>
                <c:pt idx="0">
                  <c:v>3.3414581394275021E-2</c:v>
                </c:pt>
                <c:pt idx="1">
                  <c:v>3.5818771836070358E-2</c:v>
                </c:pt>
                <c:pt idx="2">
                  <c:v>4.6689634497008352E-2</c:v>
                </c:pt>
                <c:pt idx="3">
                  <c:v>6.4857383386986184E-2</c:v>
                </c:pt>
                <c:pt idx="4">
                  <c:v>0.23855664825966516</c:v>
                </c:pt>
                <c:pt idx="5">
                  <c:v>0.26151791578626954</c:v>
                </c:pt>
                <c:pt idx="6">
                  <c:v>0.29950583788672236</c:v>
                </c:pt>
                <c:pt idx="7">
                  <c:v>0.32715661641541038</c:v>
                </c:pt>
                <c:pt idx="8">
                  <c:v>0.53914168643519522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14016"/>
        <c:axId val="112619904"/>
      </c:barChart>
      <c:catAx>
        <c:axId val="112614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619904"/>
        <c:crosses val="autoZero"/>
        <c:auto val="1"/>
        <c:lblAlgn val="ctr"/>
        <c:lblOffset val="100"/>
        <c:noMultiLvlLbl val="0"/>
      </c:catAx>
      <c:valAx>
        <c:axId val="11261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(db/km)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261401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u-HU" sz="1400"/>
              <a:t>Közcső sérülések 2015-ben kerület/közcső hossz fajlagos</a:t>
            </a:r>
            <a:endParaRPr lang="en-US" sz="1400"/>
          </a:p>
        </c:rich>
      </c:tx>
      <c:layout>
        <c:manualLayout>
          <c:xMode val="edge"/>
          <c:yMode val="edge"/>
          <c:x val="0.26159390176074271"/>
          <c:y val="3.733783277090363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'Közcső_2007-2016_kerület'!$N$1</c:f>
              <c:strCache>
                <c:ptCount val="1"/>
                <c:pt idx="0">
                  <c:v>2015 fajlagos
(db/km)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'Közcső_2007-2016_kerület'!$A$2:$A$33</c:f>
              <c:strCache>
                <c:ptCount val="32"/>
                <c:pt idx="0">
                  <c:v>Kisoroszi</c:v>
                </c:pt>
                <c:pt idx="1">
                  <c:v>Szigetszentmiklós</c:v>
                </c:pt>
                <c:pt idx="2">
                  <c:v>Biatorbágy</c:v>
                </c:pt>
                <c:pt idx="3">
                  <c:v>VII.</c:v>
                </c:pt>
                <c:pt idx="4">
                  <c:v>XXIII.</c:v>
                </c:pt>
                <c:pt idx="5">
                  <c:v>X.</c:v>
                </c:pt>
                <c:pt idx="6">
                  <c:v>Tököl</c:v>
                </c:pt>
                <c:pt idx="7">
                  <c:v>VI.</c:v>
                </c:pt>
                <c:pt idx="8">
                  <c:v>IV.</c:v>
                </c:pt>
                <c:pt idx="9">
                  <c:v>Halásztelek</c:v>
                </c:pt>
                <c:pt idx="10">
                  <c:v>VIII.</c:v>
                </c:pt>
                <c:pt idx="11">
                  <c:v>IX.</c:v>
                </c:pt>
                <c:pt idx="12">
                  <c:v>XVII.</c:v>
                </c:pt>
                <c:pt idx="13">
                  <c:v>XIX.</c:v>
                </c:pt>
                <c:pt idx="14">
                  <c:v>V.</c:v>
                </c:pt>
                <c:pt idx="15">
                  <c:v>XIV.</c:v>
                </c:pt>
                <c:pt idx="16">
                  <c:v>XV.</c:v>
                </c:pt>
                <c:pt idx="17">
                  <c:v>Szigetmonostor</c:v>
                </c:pt>
                <c:pt idx="18">
                  <c:v>XIII.</c:v>
                </c:pt>
                <c:pt idx="19">
                  <c:v>XVI.</c:v>
                </c:pt>
                <c:pt idx="20">
                  <c:v>XX.</c:v>
                </c:pt>
                <c:pt idx="21">
                  <c:v>Budakeszi</c:v>
                </c:pt>
                <c:pt idx="22">
                  <c:v>III.</c:v>
                </c:pt>
                <c:pt idx="23">
                  <c:v>Budaörs</c:v>
                </c:pt>
                <c:pt idx="24">
                  <c:v>XVIII.</c:v>
                </c:pt>
                <c:pt idx="25">
                  <c:v>XXI.</c:v>
                </c:pt>
                <c:pt idx="26">
                  <c:v>XII.</c:v>
                </c:pt>
                <c:pt idx="27">
                  <c:v>II.</c:v>
                </c:pt>
                <c:pt idx="28">
                  <c:v>I.</c:v>
                </c:pt>
                <c:pt idx="29">
                  <c:v>XXII.</c:v>
                </c:pt>
                <c:pt idx="30">
                  <c:v>XI.</c:v>
                </c:pt>
                <c:pt idx="31">
                  <c:v>Pócsmegyer</c:v>
                </c:pt>
              </c:strCache>
            </c:strRef>
          </c:cat>
          <c:val>
            <c:numRef>
              <c:f>'Közcső_2007-2016_kerület'!$N$2:$N$33</c:f>
              <c:numCache>
                <c:formatCode>#,##0.00</c:formatCode>
                <c:ptCount val="32"/>
                <c:pt idx="0">
                  <c:v>8.4033613445378144E-2</c:v>
                </c:pt>
                <c:pt idx="1">
                  <c:v>7.5949367088607597E-2</c:v>
                </c:pt>
                <c:pt idx="2">
                  <c:v>3.614457831325301E-2</c:v>
                </c:pt>
                <c:pt idx="3">
                  <c:v>7.5187969924812026E-2</c:v>
                </c:pt>
                <c:pt idx="4">
                  <c:v>0.11764705882352941</c:v>
                </c:pt>
                <c:pt idx="5">
                  <c:v>0.10390689941812137</c:v>
                </c:pt>
                <c:pt idx="6">
                  <c:v>0.10248901903367497</c:v>
                </c:pt>
                <c:pt idx="7">
                  <c:v>9.5011876484560567E-2</c:v>
                </c:pt>
                <c:pt idx="8">
                  <c:v>0.13602015113350127</c:v>
                </c:pt>
                <c:pt idx="9">
                  <c:v>0.17777777777777778</c:v>
                </c:pt>
                <c:pt idx="10">
                  <c:v>0.13289036544850499</c:v>
                </c:pt>
                <c:pt idx="11">
                  <c:v>6.9204152249134954E-2</c:v>
                </c:pt>
                <c:pt idx="12">
                  <c:v>0.16328828828828829</c:v>
                </c:pt>
                <c:pt idx="13">
                  <c:v>0.1481042654028436</c:v>
                </c:pt>
                <c:pt idx="14">
                  <c:v>0.11811023622047245</c:v>
                </c:pt>
                <c:pt idx="15">
                  <c:v>0.14027316352897751</c:v>
                </c:pt>
                <c:pt idx="16">
                  <c:v>0.17967145790554415</c:v>
                </c:pt>
                <c:pt idx="17">
                  <c:v>0.71161048689138584</c:v>
                </c:pt>
                <c:pt idx="18">
                  <c:v>0.13412017167381973</c:v>
                </c:pt>
                <c:pt idx="19">
                  <c:v>0.22836925056288196</c:v>
                </c:pt>
                <c:pt idx="20">
                  <c:v>9.2441544317563892E-2</c:v>
                </c:pt>
                <c:pt idx="21">
                  <c:v>0.15945330296127563</c:v>
                </c:pt>
                <c:pt idx="22">
                  <c:v>0.17207792207792208</c:v>
                </c:pt>
                <c:pt idx="23">
                  <c:v>0.19334880123743231</c:v>
                </c:pt>
                <c:pt idx="24">
                  <c:v>0.2318840579710145</c:v>
                </c:pt>
                <c:pt idx="25">
                  <c:v>0.12446518864255153</c:v>
                </c:pt>
                <c:pt idx="26">
                  <c:v>0.2503832396525294</c:v>
                </c:pt>
                <c:pt idx="27">
                  <c:v>0.28173575129533679</c:v>
                </c:pt>
                <c:pt idx="28">
                  <c:v>0.24574669187145559</c:v>
                </c:pt>
                <c:pt idx="29">
                  <c:v>0.4157218442932728</c:v>
                </c:pt>
                <c:pt idx="30">
                  <c:v>0.31741140215716485</c:v>
                </c:pt>
                <c:pt idx="31">
                  <c:v>1.6608996539792389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84352"/>
        <c:axId val="110885888"/>
      </c:barChart>
      <c:catAx>
        <c:axId val="11088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885888"/>
        <c:crosses val="autoZero"/>
        <c:auto val="1"/>
        <c:lblAlgn val="ctr"/>
        <c:lblOffset val="100"/>
        <c:noMultiLvlLbl val="0"/>
      </c:catAx>
      <c:valAx>
        <c:axId val="110885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(db/km)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108843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u-HU" sz="1400"/>
              <a:t>Közcső sérülések száma 2009-2015</a:t>
            </a:r>
            <a:r>
              <a:rPr lang="hu-HU" sz="1400" baseline="0"/>
              <a:t> átlag / közcső hossz f</a:t>
            </a:r>
            <a:r>
              <a:rPr lang="en-US" sz="1400"/>
              <a:t>ajlagos</a:t>
            </a:r>
          </a:p>
        </c:rich>
      </c:tx>
      <c:layout>
        <c:manualLayout>
          <c:xMode val="edge"/>
          <c:yMode val="edge"/>
          <c:x val="0.20607874389766931"/>
          <c:y val="4.629629629629629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'Közcső_2007-2016_kerület'!$O$1</c:f>
              <c:strCache>
                <c:ptCount val="1"/>
                <c:pt idx="0">
                  <c:v>2009-2015
átlag
fajlagos
(db/km)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'Közcső_2007-2016_kerület'!$A$2:$A$33</c:f>
              <c:strCache>
                <c:ptCount val="32"/>
                <c:pt idx="0">
                  <c:v>Kisoroszi</c:v>
                </c:pt>
                <c:pt idx="1">
                  <c:v>Szigetszentmiklós</c:v>
                </c:pt>
                <c:pt idx="2">
                  <c:v>Biatorbágy</c:v>
                </c:pt>
                <c:pt idx="3">
                  <c:v>VII.</c:v>
                </c:pt>
                <c:pt idx="4">
                  <c:v>XXIII.</c:v>
                </c:pt>
                <c:pt idx="5">
                  <c:v>X.</c:v>
                </c:pt>
                <c:pt idx="6">
                  <c:v>Tököl</c:v>
                </c:pt>
                <c:pt idx="7">
                  <c:v>VI.</c:v>
                </c:pt>
                <c:pt idx="8">
                  <c:v>IV.</c:v>
                </c:pt>
                <c:pt idx="9">
                  <c:v>Halásztelek</c:v>
                </c:pt>
                <c:pt idx="10">
                  <c:v>VIII.</c:v>
                </c:pt>
                <c:pt idx="11">
                  <c:v>IX.</c:v>
                </c:pt>
                <c:pt idx="12">
                  <c:v>XVII.</c:v>
                </c:pt>
                <c:pt idx="13">
                  <c:v>XIX.</c:v>
                </c:pt>
                <c:pt idx="14">
                  <c:v>V.</c:v>
                </c:pt>
                <c:pt idx="15">
                  <c:v>XIV.</c:v>
                </c:pt>
                <c:pt idx="16">
                  <c:v>XV.</c:v>
                </c:pt>
                <c:pt idx="17">
                  <c:v>Szigetmonostor</c:v>
                </c:pt>
                <c:pt idx="18">
                  <c:v>XIII.</c:v>
                </c:pt>
                <c:pt idx="19">
                  <c:v>XVI.</c:v>
                </c:pt>
                <c:pt idx="20">
                  <c:v>XX.</c:v>
                </c:pt>
                <c:pt idx="21">
                  <c:v>Budakeszi</c:v>
                </c:pt>
                <c:pt idx="22">
                  <c:v>III.</c:v>
                </c:pt>
                <c:pt idx="23">
                  <c:v>Budaörs</c:v>
                </c:pt>
                <c:pt idx="24">
                  <c:v>XVIII.</c:v>
                </c:pt>
                <c:pt idx="25">
                  <c:v>XXI.</c:v>
                </c:pt>
                <c:pt idx="26">
                  <c:v>XII.</c:v>
                </c:pt>
                <c:pt idx="27">
                  <c:v>II.</c:v>
                </c:pt>
                <c:pt idx="28">
                  <c:v>I.</c:v>
                </c:pt>
                <c:pt idx="29">
                  <c:v>XXII.</c:v>
                </c:pt>
                <c:pt idx="30">
                  <c:v>XI.</c:v>
                </c:pt>
                <c:pt idx="31">
                  <c:v>Pócsmegyer</c:v>
                </c:pt>
              </c:strCache>
            </c:strRef>
          </c:cat>
          <c:val>
            <c:numRef>
              <c:f>'Közcső_2007-2016_kerület'!$O$2:$O$33</c:f>
              <c:numCache>
                <c:formatCode>#,##0.00</c:formatCode>
                <c:ptCount val="32"/>
                <c:pt idx="0">
                  <c:v>3.601440576230492E-2</c:v>
                </c:pt>
                <c:pt idx="1">
                  <c:v>3.6166365280289332E-2</c:v>
                </c:pt>
                <c:pt idx="2">
                  <c:v>6.6265060240963861E-2</c:v>
                </c:pt>
                <c:pt idx="3">
                  <c:v>9.3089867525957756E-2</c:v>
                </c:pt>
                <c:pt idx="4">
                  <c:v>0.10564225690276111</c:v>
                </c:pt>
                <c:pt idx="5">
                  <c:v>0.11340695879349245</c:v>
                </c:pt>
                <c:pt idx="6">
                  <c:v>0.1171303074670571</c:v>
                </c:pt>
                <c:pt idx="7">
                  <c:v>0.11876484560570071</c:v>
                </c:pt>
                <c:pt idx="8">
                  <c:v>0.13170205109751709</c:v>
                </c:pt>
                <c:pt idx="9">
                  <c:v>0.13333333333333333</c:v>
                </c:pt>
                <c:pt idx="10">
                  <c:v>0.14080050624901122</c:v>
                </c:pt>
                <c:pt idx="11">
                  <c:v>0.14953040039545229</c:v>
                </c:pt>
                <c:pt idx="12">
                  <c:v>0.15202702702702703</c:v>
                </c:pt>
                <c:pt idx="13">
                  <c:v>0.16079891672308733</c:v>
                </c:pt>
                <c:pt idx="14">
                  <c:v>0.16310461192350958</c:v>
                </c:pt>
                <c:pt idx="15">
                  <c:v>0.16611295681063123</c:v>
                </c:pt>
                <c:pt idx="16">
                  <c:v>0.16647110589615724</c:v>
                </c:pt>
                <c:pt idx="17">
                  <c:v>0.17121455323702514</c:v>
                </c:pt>
                <c:pt idx="18">
                  <c:v>0.17550582464745554</c:v>
                </c:pt>
                <c:pt idx="19">
                  <c:v>0.17552727105638011</c:v>
                </c:pt>
                <c:pt idx="20">
                  <c:v>0.17556125223335664</c:v>
                </c:pt>
                <c:pt idx="21">
                  <c:v>0.18874064432150994</c:v>
                </c:pt>
                <c:pt idx="22">
                  <c:v>0.18970315398886828</c:v>
                </c:pt>
                <c:pt idx="23">
                  <c:v>0.21213125621478288</c:v>
                </c:pt>
                <c:pt idx="24">
                  <c:v>0.21407867494824018</c:v>
                </c:pt>
                <c:pt idx="25">
                  <c:v>0.25559815524809687</c:v>
                </c:pt>
                <c:pt idx="26">
                  <c:v>0.26425286517264035</c:v>
                </c:pt>
                <c:pt idx="27">
                  <c:v>0.27618430792005921</c:v>
                </c:pt>
                <c:pt idx="28">
                  <c:v>0.29165541452876048</c:v>
                </c:pt>
                <c:pt idx="29">
                  <c:v>0.29802397149335924</c:v>
                </c:pt>
                <c:pt idx="30">
                  <c:v>0.31432973805855163</c:v>
                </c:pt>
                <c:pt idx="31">
                  <c:v>0.3262481463173505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82976"/>
        <c:axId val="111184512"/>
      </c:barChart>
      <c:catAx>
        <c:axId val="11118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84512"/>
        <c:crosses val="autoZero"/>
        <c:auto val="1"/>
        <c:lblAlgn val="ctr"/>
        <c:lblOffset val="100"/>
        <c:noMultiLvlLbl val="0"/>
      </c:catAx>
      <c:valAx>
        <c:axId val="111184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(db/km)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111829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kerületi bontásban </a:t>
            </a:r>
            <a:r>
              <a:rPr lang="en-US" sz="1200"/>
              <a:t>201</a:t>
            </a:r>
            <a:r>
              <a:rPr lang="hu-HU" sz="1200"/>
              <a:t>5-ben</a:t>
            </a:r>
            <a:endParaRPr lang="en-US" sz="1200"/>
          </a:p>
        </c:rich>
      </c:tx>
      <c:layout>
        <c:manualLayout>
          <c:xMode val="edge"/>
          <c:yMode val="edge"/>
          <c:x val="0.27996512217033676"/>
          <c:y val="5.555555555555555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'Közcső_2007-2016_kerület'!$J$1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'Közcső_2007-2016_kerület'!$A$2:$A$33</c:f>
              <c:strCache>
                <c:ptCount val="32"/>
                <c:pt idx="0">
                  <c:v>Kisoroszi</c:v>
                </c:pt>
                <c:pt idx="1">
                  <c:v>Szigetszentmiklós</c:v>
                </c:pt>
                <c:pt idx="2">
                  <c:v>Biatorbágy</c:v>
                </c:pt>
                <c:pt idx="3">
                  <c:v>VII.</c:v>
                </c:pt>
                <c:pt idx="4">
                  <c:v>XXIII.</c:v>
                </c:pt>
                <c:pt idx="5">
                  <c:v>X.</c:v>
                </c:pt>
                <c:pt idx="6">
                  <c:v>Tököl</c:v>
                </c:pt>
                <c:pt idx="7">
                  <c:v>VI.</c:v>
                </c:pt>
                <c:pt idx="8">
                  <c:v>IV.</c:v>
                </c:pt>
                <c:pt idx="9">
                  <c:v>Halásztelek</c:v>
                </c:pt>
                <c:pt idx="10">
                  <c:v>VIII.</c:v>
                </c:pt>
                <c:pt idx="11">
                  <c:v>IX.</c:v>
                </c:pt>
                <c:pt idx="12">
                  <c:v>XVII.</c:v>
                </c:pt>
                <c:pt idx="13">
                  <c:v>XIX.</c:v>
                </c:pt>
                <c:pt idx="14">
                  <c:v>V.</c:v>
                </c:pt>
                <c:pt idx="15">
                  <c:v>XIV.</c:v>
                </c:pt>
                <c:pt idx="16">
                  <c:v>XV.</c:v>
                </c:pt>
                <c:pt idx="17">
                  <c:v>Szigetmonostor</c:v>
                </c:pt>
                <c:pt idx="18">
                  <c:v>XIII.</c:v>
                </c:pt>
                <c:pt idx="19">
                  <c:v>XVI.</c:v>
                </c:pt>
                <c:pt idx="20">
                  <c:v>XX.</c:v>
                </c:pt>
                <c:pt idx="21">
                  <c:v>Budakeszi</c:v>
                </c:pt>
                <c:pt idx="22">
                  <c:v>III.</c:v>
                </c:pt>
                <c:pt idx="23">
                  <c:v>Budaörs</c:v>
                </c:pt>
                <c:pt idx="24">
                  <c:v>XVIII.</c:v>
                </c:pt>
                <c:pt idx="25">
                  <c:v>XXI.</c:v>
                </c:pt>
                <c:pt idx="26">
                  <c:v>XII.</c:v>
                </c:pt>
                <c:pt idx="27">
                  <c:v>II.</c:v>
                </c:pt>
                <c:pt idx="28">
                  <c:v>I.</c:v>
                </c:pt>
                <c:pt idx="29">
                  <c:v>XXII.</c:v>
                </c:pt>
                <c:pt idx="30">
                  <c:v>XI.</c:v>
                </c:pt>
                <c:pt idx="31">
                  <c:v>Pócsmegyer</c:v>
                </c:pt>
              </c:strCache>
            </c:strRef>
          </c:cat>
          <c:val>
            <c:numRef>
              <c:f>'Közcső_2007-2016_kerület'!$J$2:$J$33</c:f>
              <c:numCache>
                <c:formatCode>General</c:formatCode>
                <c:ptCount val="32"/>
                <c:pt idx="0">
                  <c:v>1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  <c:pt idx="4">
                  <c:v>14</c:v>
                </c:pt>
                <c:pt idx="5">
                  <c:v>25</c:v>
                </c:pt>
                <c:pt idx="6">
                  <c:v>7</c:v>
                </c:pt>
                <c:pt idx="7">
                  <c:v>4</c:v>
                </c:pt>
                <c:pt idx="8">
                  <c:v>27</c:v>
                </c:pt>
                <c:pt idx="9">
                  <c:v>8</c:v>
                </c:pt>
                <c:pt idx="10">
                  <c:v>12</c:v>
                </c:pt>
                <c:pt idx="11">
                  <c:v>8</c:v>
                </c:pt>
                <c:pt idx="12">
                  <c:v>58</c:v>
                </c:pt>
                <c:pt idx="13">
                  <c:v>25</c:v>
                </c:pt>
                <c:pt idx="14">
                  <c:v>6</c:v>
                </c:pt>
                <c:pt idx="15">
                  <c:v>38</c:v>
                </c:pt>
                <c:pt idx="16">
                  <c:v>35</c:v>
                </c:pt>
                <c:pt idx="17">
                  <c:v>19</c:v>
                </c:pt>
                <c:pt idx="18">
                  <c:v>25</c:v>
                </c:pt>
                <c:pt idx="19">
                  <c:v>71</c:v>
                </c:pt>
                <c:pt idx="20">
                  <c:v>17</c:v>
                </c:pt>
                <c:pt idx="21">
                  <c:v>14</c:v>
                </c:pt>
                <c:pt idx="22">
                  <c:v>53</c:v>
                </c:pt>
                <c:pt idx="23">
                  <c:v>25</c:v>
                </c:pt>
                <c:pt idx="24">
                  <c:v>80</c:v>
                </c:pt>
                <c:pt idx="25">
                  <c:v>32</c:v>
                </c:pt>
                <c:pt idx="26">
                  <c:v>49</c:v>
                </c:pt>
                <c:pt idx="27">
                  <c:v>87</c:v>
                </c:pt>
                <c:pt idx="28">
                  <c:v>13</c:v>
                </c:pt>
                <c:pt idx="29">
                  <c:v>110</c:v>
                </c:pt>
                <c:pt idx="30">
                  <c:v>103</c:v>
                </c:pt>
                <c:pt idx="3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13952"/>
        <c:axId val="110965888"/>
      </c:barChart>
      <c:catAx>
        <c:axId val="11121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965888"/>
        <c:crosses val="autoZero"/>
        <c:auto val="1"/>
        <c:lblAlgn val="ctr"/>
        <c:lblOffset val="100"/>
        <c:noMultiLvlLbl val="0"/>
      </c:catAx>
      <c:valAx>
        <c:axId val="110965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2139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2009-2015 átlag</a:t>
            </a:r>
          </a:p>
        </c:rich>
      </c:tx>
      <c:layout>
        <c:manualLayout>
          <c:xMode val="edge"/>
          <c:yMode val="edge"/>
          <c:x val="0.3320460057529791"/>
          <c:y val="5.555555555555555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'Közcső_2007-2016_kerület'!$K$1</c:f>
              <c:strCache>
                <c:ptCount val="1"/>
                <c:pt idx="0">
                  <c:v>2009-2015
Átlag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'Közcső_2007-2016_kerület'!$A$2:$A$33</c:f>
              <c:strCache>
                <c:ptCount val="32"/>
                <c:pt idx="0">
                  <c:v>Kisoroszi</c:v>
                </c:pt>
                <c:pt idx="1">
                  <c:v>Szigetszentmiklós</c:v>
                </c:pt>
                <c:pt idx="2">
                  <c:v>Biatorbágy</c:v>
                </c:pt>
                <c:pt idx="3">
                  <c:v>VII.</c:v>
                </c:pt>
                <c:pt idx="4">
                  <c:v>XXIII.</c:v>
                </c:pt>
                <c:pt idx="5">
                  <c:v>X.</c:v>
                </c:pt>
                <c:pt idx="6">
                  <c:v>Tököl</c:v>
                </c:pt>
                <c:pt idx="7">
                  <c:v>VI.</c:v>
                </c:pt>
                <c:pt idx="8">
                  <c:v>IV.</c:v>
                </c:pt>
                <c:pt idx="9">
                  <c:v>Halásztelek</c:v>
                </c:pt>
                <c:pt idx="10">
                  <c:v>VIII.</c:v>
                </c:pt>
                <c:pt idx="11">
                  <c:v>IX.</c:v>
                </c:pt>
                <c:pt idx="12">
                  <c:v>XVII.</c:v>
                </c:pt>
                <c:pt idx="13">
                  <c:v>XIX.</c:v>
                </c:pt>
                <c:pt idx="14">
                  <c:v>V.</c:v>
                </c:pt>
                <c:pt idx="15">
                  <c:v>XIV.</c:v>
                </c:pt>
                <c:pt idx="16">
                  <c:v>XV.</c:v>
                </c:pt>
                <c:pt idx="17">
                  <c:v>Szigetmonostor</c:v>
                </c:pt>
                <c:pt idx="18">
                  <c:v>XIII.</c:v>
                </c:pt>
                <c:pt idx="19">
                  <c:v>XVI.</c:v>
                </c:pt>
                <c:pt idx="20">
                  <c:v>XX.</c:v>
                </c:pt>
                <c:pt idx="21">
                  <c:v>Budakeszi</c:v>
                </c:pt>
                <c:pt idx="22">
                  <c:v>III.</c:v>
                </c:pt>
                <c:pt idx="23">
                  <c:v>Budaörs</c:v>
                </c:pt>
                <c:pt idx="24">
                  <c:v>XVIII.</c:v>
                </c:pt>
                <c:pt idx="25">
                  <c:v>XXI.</c:v>
                </c:pt>
                <c:pt idx="26">
                  <c:v>XII.</c:v>
                </c:pt>
                <c:pt idx="27">
                  <c:v>II.</c:v>
                </c:pt>
                <c:pt idx="28">
                  <c:v>I.</c:v>
                </c:pt>
                <c:pt idx="29">
                  <c:v>XXII.</c:v>
                </c:pt>
                <c:pt idx="30">
                  <c:v>XI.</c:v>
                </c:pt>
                <c:pt idx="31">
                  <c:v>Pócsmegyer</c:v>
                </c:pt>
              </c:strCache>
            </c:strRef>
          </c:cat>
          <c:val>
            <c:numRef>
              <c:f>'Közcső_2007-2016_kerület'!$K$2:$K$33</c:f>
              <c:numCache>
                <c:formatCode>0.00</c:formatCode>
                <c:ptCount val="32"/>
                <c:pt idx="0">
                  <c:v>0.42857142857142855</c:v>
                </c:pt>
                <c:pt idx="1">
                  <c:v>7.1428571428571432</c:v>
                </c:pt>
                <c:pt idx="2">
                  <c:v>5.5</c:v>
                </c:pt>
                <c:pt idx="3">
                  <c:v>3.7142857142857144</c:v>
                </c:pt>
                <c:pt idx="4">
                  <c:v>12.571428571428571</c:v>
                </c:pt>
                <c:pt idx="5">
                  <c:v>27.285714285714285</c:v>
                </c:pt>
                <c:pt idx="6">
                  <c:v>8</c:v>
                </c:pt>
                <c:pt idx="7">
                  <c:v>5</c:v>
                </c:pt>
                <c:pt idx="8">
                  <c:v>26.142857142857142</c:v>
                </c:pt>
                <c:pt idx="9">
                  <c:v>6</c:v>
                </c:pt>
                <c:pt idx="10">
                  <c:v>12.714285714285714</c:v>
                </c:pt>
                <c:pt idx="11">
                  <c:v>17.285714285714285</c:v>
                </c:pt>
                <c:pt idx="12">
                  <c:v>54</c:v>
                </c:pt>
                <c:pt idx="13">
                  <c:v>27.142857142857142</c:v>
                </c:pt>
                <c:pt idx="14">
                  <c:v>8.2857142857142865</c:v>
                </c:pt>
                <c:pt idx="15">
                  <c:v>45</c:v>
                </c:pt>
                <c:pt idx="16">
                  <c:v>32.428571428571431</c:v>
                </c:pt>
                <c:pt idx="17">
                  <c:v>4.5714285714285712</c:v>
                </c:pt>
                <c:pt idx="18">
                  <c:v>32.714285714285715</c:v>
                </c:pt>
                <c:pt idx="19">
                  <c:v>54.571428571428569</c:v>
                </c:pt>
                <c:pt idx="20">
                  <c:v>32.285714285714285</c:v>
                </c:pt>
                <c:pt idx="21">
                  <c:v>16.571428571428573</c:v>
                </c:pt>
                <c:pt idx="22">
                  <c:v>58.428571428571431</c:v>
                </c:pt>
                <c:pt idx="23">
                  <c:v>27.428571428571427</c:v>
                </c:pt>
                <c:pt idx="24">
                  <c:v>73.857142857142861</c:v>
                </c:pt>
                <c:pt idx="25">
                  <c:v>65.714285714285708</c:v>
                </c:pt>
                <c:pt idx="26">
                  <c:v>51.714285714285715</c:v>
                </c:pt>
                <c:pt idx="27">
                  <c:v>85.285714285714292</c:v>
                </c:pt>
                <c:pt idx="28">
                  <c:v>15.428571428571429</c:v>
                </c:pt>
                <c:pt idx="29">
                  <c:v>78.857142857142861</c:v>
                </c:pt>
                <c:pt idx="30">
                  <c:v>102</c:v>
                </c:pt>
                <c:pt idx="31">
                  <c:v>9.4285714285714288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98656"/>
        <c:axId val="111000192"/>
      </c:barChart>
      <c:catAx>
        <c:axId val="11099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000192"/>
        <c:crosses val="autoZero"/>
        <c:auto val="1"/>
        <c:lblAlgn val="ctr"/>
        <c:lblOffset val="100"/>
        <c:noMultiLvlLbl val="0"/>
      </c:catAx>
      <c:valAx>
        <c:axId val="111000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09986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száma közcső hossz arányában</a:t>
            </a:r>
          </a:p>
        </c:rich>
      </c:tx>
      <c:layout>
        <c:manualLayout>
          <c:xMode val="edge"/>
          <c:yMode val="edge"/>
          <c:x val="0.19845822397200352"/>
          <c:y val="4.166666666666666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'Közcső_2007-2016_kerület'!$N$39</c:f>
              <c:strCache>
                <c:ptCount val="1"/>
                <c:pt idx="0">
                  <c:v>2015 fajlagos
(db/km)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4.7222222222222221E-2"/>
                  <c:y val="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'Közcső_2007-2016_kerület'!$A$40:$A$49</c:f>
              <c:strCache>
                <c:ptCount val="10"/>
                <c:pt idx="0">
                  <c:v>Biatorbágy</c:v>
                </c:pt>
                <c:pt idx="1">
                  <c:v>Budakeszi</c:v>
                </c:pt>
                <c:pt idx="2">
                  <c:v>Budaörs</c:v>
                </c:pt>
                <c:pt idx="3">
                  <c:v>Halásztelek</c:v>
                </c:pt>
                <c:pt idx="4">
                  <c:v>Kisoroszi</c:v>
                </c:pt>
                <c:pt idx="5">
                  <c:v>Pócsmegyer</c:v>
                </c:pt>
                <c:pt idx="6">
                  <c:v>Szigetmonostor</c:v>
                </c:pt>
                <c:pt idx="7">
                  <c:v>Szigetszentmiklós</c:v>
                </c:pt>
                <c:pt idx="8">
                  <c:v>Tököl</c:v>
                </c:pt>
                <c:pt idx="9">
                  <c:v>Budapest</c:v>
                </c:pt>
              </c:strCache>
            </c:strRef>
          </c:cat>
          <c:val>
            <c:numRef>
              <c:f>'Közcső_2007-2016_kerület'!$N$40:$N$49</c:f>
              <c:numCache>
                <c:formatCode>0.000</c:formatCode>
                <c:ptCount val="10"/>
                <c:pt idx="0">
                  <c:v>3.614457831325301E-2</c:v>
                </c:pt>
                <c:pt idx="1">
                  <c:v>0.15945330296127563</c:v>
                </c:pt>
                <c:pt idx="2">
                  <c:v>0.19334880123743231</c:v>
                </c:pt>
                <c:pt idx="3">
                  <c:v>0.17777777777777778</c:v>
                </c:pt>
                <c:pt idx="4">
                  <c:v>8.4033613445378144E-2</c:v>
                </c:pt>
                <c:pt idx="5">
                  <c:v>1.6608996539792389</c:v>
                </c:pt>
                <c:pt idx="6">
                  <c:v>0.71161048689138584</c:v>
                </c:pt>
                <c:pt idx="7">
                  <c:v>7.5949367088607597E-2</c:v>
                </c:pt>
                <c:pt idx="8">
                  <c:v>0.10248901903367497</c:v>
                </c:pt>
                <c:pt idx="9">
                  <c:v>0.19354280647881841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18752"/>
        <c:axId val="111020288"/>
      </c:barChart>
      <c:catAx>
        <c:axId val="11101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020288"/>
        <c:crosses val="autoZero"/>
        <c:auto val="1"/>
        <c:lblAlgn val="ctr"/>
        <c:lblOffset val="100"/>
        <c:noMultiLvlLbl val="0"/>
      </c:catAx>
      <c:valAx>
        <c:axId val="111020288"/>
        <c:scaling>
          <c:orientation val="minMax"/>
          <c:max val="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(db/km)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110187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 zóna / közcső hossz fajlagos 2016-ban (érték &gt; </a:t>
            </a:r>
            <a:r>
              <a:rPr lang="hu-HU" sz="1200" baseline="0"/>
              <a:t> 0,2 db)</a:t>
            </a:r>
            <a:endParaRPr lang="en-US" sz="1200"/>
          </a:p>
        </c:rich>
      </c:tx>
      <c:layout>
        <c:manualLayout>
          <c:xMode val="edge"/>
          <c:yMode val="edge"/>
          <c:x val="0.22735317404597602"/>
          <c:y val="3.7957933998746585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'Közcső_2007-2016_zóna'!$Y$1</c:f>
              <c:strCache>
                <c:ptCount val="1"/>
                <c:pt idx="0">
                  <c:v>Fajlagos
(2016)</c:v>
                </c:pt>
              </c:strCache>
            </c:strRef>
          </c:tx>
          <c:invertIfNegative val="0"/>
          <c:dLbls>
            <c:dLbl>
              <c:idx val="25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9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'Közcső_2007-2016_zóna'!$A$2:$A$78</c:f>
              <c:strCache>
                <c:ptCount val="30"/>
                <c:pt idx="0">
                  <c:v>19-Dayka G. u.</c:v>
                </c:pt>
                <c:pt idx="1">
                  <c:v>10-Pesthidegkuti</c:v>
                </c:pt>
                <c:pt idx="2">
                  <c:v>30-Jánoshegyi</c:v>
                </c:pt>
                <c:pt idx="3">
                  <c:v>15-Svábhegyi alsó</c:v>
                </c:pt>
                <c:pt idx="4">
                  <c:v>78-Surány</c:v>
                </c:pt>
                <c:pt idx="5">
                  <c:v>28-Rákoskerti felső</c:v>
                </c:pt>
                <c:pt idx="6">
                  <c:v>29-Mikes u.</c:v>
                </c:pt>
                <c:pt idx="7">
                  <c:v>17-Sashegyi</c:v>
                </c:pt>
                <c:pt idx="8">
                  <c:v>11-Fenyőgyöngye</c:v>
                </c:pt>
                <c:pt idx="9">
                  <c:v>67-Makkos Mária</c:v>
                </c:pt>
                <c:pt idx="10">
                  <c:v>13-Svábhegyi felső</c:v>
                </c:pt>
                <c:pt idx="11">
                  <c:v>79-Horány 1+2(Lig.)</c:v>
                </c:pt>
                <c:pt idx="12">
                  <c:v>6-Rutén u.</c:v>
                </c:pt>
                <c:pt idx="13">
                  <c:v>36-Irhásárok felső</c:v>
                </c:pt>
                <c:pt idx="14">
                  <c:v>60-Testvérhegyi 2</c:v>
                </c:pt>
                <c:pt idx="15">
                  <c:v>90-Sashegyi felső</c:v>
                </c:pt>
                <c:pt idx="16">
                  <c:v>58-Vécsey u.</c:v>
                </c:pt>
                <c:pt idx="17">
                  <c:v>18-Irhásárok alsó</c:v>
                </c:pt>
                <c:pt idx="18">
                  <c:v>76-Pócsmegyer</c:v>
                </c:pt>
                <c:pt idx="19">
                  <c:v>2-Árpádligeti</c:v>
                </c:pt>
                <c:pt idx="20">
                  <c:v>33-Ilonatelepi</c:v>
                </c:pt>
                <c:pt idx="21">
                  <c:v>32-Testvérhegyi 3</c:v>
                </c:pt>
                <c:pt idx="22">
                  <c:v>4-Szépvölgyi</c:v>
                </c:pt>
                <c:pt idx="23">
                  <c:v>69-Vidám u.</c:v>
                </c:pt>
                <c:pt idx="24">
                  <c:v>68-Alsóteleki u.</c:v>
                </c:pt>
                <c:pt idx="25">
                  <c:v>52-Mádi u.</c:v>
                </c:pt>
                <c:pt idx="26">
                  <c:v>94-Csepeli Erőmű ip.</c:v>
                </c:pt>
                <c:pt idx="27">
                  <c:v>86-Hadak u. felső</c:v>
                </c:pt>
                <c:pt idx="28">
                  <c:v>41-Mézeskalács tér</c:v>
                </c:pt>
                <c:pt idx="29">
                  <c:v>72-Nagykovácsi</c:v>
                </c:pt>
              </c:strCache>
            </c:strRef>
          </c:cat>
          <c:val>
            <c:numRef>
              <c:f>'Közcső_2007-2016_zóna'!$Y$2:$Y$78</c:f>
              <c:numCache>
                <c:formatCode>#,##0.00</c:formatCode>
                <c:ptCount val="30"/>
                <c:pt idx="0">
                  <c:v>0.2946479049613181</c:v>
                </c:pt>
                <c:pt idx="1">
                  <c:v>0.31542070051674653</c:v>
                </c:pt>
                <c:pt idx="2">
                  <c:v>0</c:v>
                </c:pt>
                <c:pt idx="3">
                  <c:v>0.15550406643133713</c:v>
                </c:pt>
                <c:pt idx="4">
                  <c:v>0.19758550512734391</c:v>
                </c:pt>
                <c:pt idx="5">
                  <c:v>0.38278244559704488</c:v>
                </c:pt>
                <c:pt idx="6">
                  <c:v>0.27819507038335289</c:v>
                </c:pt>
                <c:pt idx="7">
                  <c:v>0.39624691605196227</c:v>
                </c:pt>
                <c:pt idx="8">
                  <c:v>0.11454491306041094</c:v>
                </c:pt>
                <c:pt idx="9">
                  <c:v>0</c:v>
                </c:pt>
                <c:pt idx="10">
                  <c:v>0.38380770137567644</c:v>
                </c:pt>
                <c:pt idx="11">
                  <c:v>0.49192539599994389</c:v>
                </c:pt>
                <c:pt idx="12">
                  <c:v>0.58578876457149565</c:v>
                </c:pt>
                <c:pt idx="13">
                  <c:v>0</c:v>
                </c:pt>
                <c:pt idx="14">
                  <c:v>0.20892965338570513</c:v>
                </c:pt>
                <c:pt idx="15">
                  <c:v>0.4795703050067141</c:v>
                </c:pt>
                <c:pt idx="16">
                  <c:v>0.55580257892396623</c:v>
                </c:pt>
                <c:pt idx="17">
                  <c:v>0.5185915054711403</c:v>
                </c:pt>
                <c:pt idx="18">
                  <c:v>0.83391243919388447</c:v>
                </c:pt>
                <c:pt idx="19">
                  <c:v>0.62494792100658281</c:v>
                </c:pt>
                <c:pt idx="20">
                  <c:v>0.72301352035283062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51168"/>
        <c:axId val="111752704"/>
      </c:barChart>
      <c:catAx>
        <c:axId val="111751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752704"/>
        <c:crosses val="autoZero"/>
        <c:auto val="1"/>
        <c:lblAlgn val="ctr"/>
        <c:lblOffset val="100"/>
        <c:noMultiLvlLbl val="0"/>
      </c:catAx>
      <c:valAx>
        <c:axId val="111752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</a:t>
                </a:r>
                <a:r>
                  <a:rPr lang="hu-HU"/>
                  <a:t>/km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1175116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Közcső sérülések</a:t>
            </a:r>
            <a:r>
              <a:rPr lang="hu-HU" sz="1200" baseline="0"/>
              <a:t> zóna közcső hossz fajlagos 2009-2016 átlag</a:t>
            </a:r>
          </a:p>
          <a:p>
            <a:pPr>
              <a:defRPr sz="1200"/>
            </a:pPr>
            <a:r>
              <a:rPr lang="hu-HU" sz="1200" baseline="0"/>
              <a:t>(érték &gt; 0,3 db/km)</a:t>
            </a:r>
            <a:endParaRPr lang="en-US" sz="1200"/>
          </a:p>
        </c:rich>
      </c:tx>
      <c:layout>
        <c:manualLayout>
          <c:xMode val="edge"/>
          <c:yMode val="edge"/>
          <c:x val="0.26167006430922995"/>
          <c:y val="6.117322304978485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'Közcső_2007-2016_zóna'!$Z$1</c:f>
              <c:strCache>
                <c:ptCount val="1"/>
                <c:pt idx="0">
                  <c:v>Fajlagos
(2009-2016)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'Közcső_2007-2016_zóna'!$A$2:$A$78</c:f>
              <c:strCache>
                <c:ptCount val="30"/>
                <c:pt idx="0">
                  <c:v>19-Dayka G. u.</c:v>
                </c:pt>
                <c:pt idx="1">
                  <c:v>10-Pesthidegkuti</c:v>
                </c:pt>
                <c:pt idx="2">
                  <c:v>30-Jánoshegyi</c:v>
                </c:pt>
                <c:pt idx="3">
                  <c:v>15-Svábhegyi alsó</c:v>
                </c:pt>
                <c:pt idx="4">
                  <c:v>78-Surány</c:v>
                </c:pt>
                <c:pt idx="5">
                  <c:v>28-Rákoskerti felső</c:v>
                </c:pt>
                <c:pt idx="6">
                  <c:v>29-Mikes u.</c:v>
                </c:pt>
                <c:pt idx="7">
                  <c:v>17-Sashegyi</c:v>
                </c:pt>
                <c:pt idx="8">
                  <c:v>11-Fenyőgyöngye</c:v>
                </c:pt>
                <c:pt idx="9">
                  <c:v>67-Makkos Mária</c:v>
                </c:pt>
                <c:pt idx="10">
                  <c:v>13-Svábhegyi felső</c:v>
                </c:pt>
                <c:pt idx="11">
                  <c:v>79-Horány 1+2(Lig.)</c:v>
                </c:pt>
                <c:pt idx="12">
                  <c:v>6-Rutén u.</c:v>
                </c:pt>
                <c:pt idx="13">
                  <c:v>36-Irhásárok felső</c:v>
                </c:pt>
                <c:pt idx="14">
                  <c:v>60-Testvérhegyi 2</c:v>
                </c:pt>
                <c:pt idx="15">
                  <c:v>90-Sashegyi felső</c:v>
                </c:pt>
                <c:pt idx="16">
                  <c:v>58-Vécsey u.</c:v>
                </c:pt>
                <c:pt idx="17">
                  <c:v>18-Irhásárok alsó</c:v>
                </c:pt>
                <c:pt idx="18">
                  <c:v>76-Pócsmegyer</c:v>
                </c:pt>
                <c:pt idx="19">
                  <c:v>2-Árpádligeti</c:v>
                </c:pt>
                <c:pt idx="20">
                  <c:v>33-Ilonatelepi</c:v>
                </c:pt>
                <c:pt idx="21">
                  <c:v>32-Testvérhegyi 3</c:v>
                </c:pt>
                <c:pt idx="22">
                  <c:v>4-Szépvölgyi</c:v>
                </c:pt>
                <c:pt idx="23">
                  <c:v>69-Vidám u.</c:v>
                </c:pt>
                <c:pt idx="24">
                  <c:v>68-Alsóteleki u.</c:v>
                </c:pt>
                <c:pt idx="25">
                  <c:v>52-Mádi u.</c:v>
                </c:pt>
                <c:pt idx="26">
                  <c:v>94-Csepeli Erőmű ip.</c:v>
                </c:pt>
                <c:pt idx="27">
                  <c:v>86-Hadak u. felső</c:v>
                </c:pt>
                <c:pt idx="28">
                  <c:v>41-Mézeskalács tér</c:v>
                </c:pt>
                <c:pt idx="29">
                  <c:v>72-Nagykovácsi</c:v>
                </c:pt>
              </c:strCache>
            </c:strRef>
          </c:cat>
          <c:val>
            <c:numRef>
              <c:f>'Közcső_2007-2016_zóna'!$Z$2:$Z$78</c:f>
              <c:numCache>
                <c:formatCode>#,##0.00</c:formatCode>
                <c:ptCount val="30"/>
                <c:pt idx="0">
                  <c:v>0.31766727253642102</c:v>
                </c:pt>
                <c:pt idx="1">
                  <c:v>0.32357813242666239</c:v>
                </c:pt>
                <c:pt idx="2">
                  <c:v>0.33269013241067275</c:v>
                </c:pt>
                <c:pt idx="3">
                  <c:v>0.34210894614894172</c:v>
                </c:pt>
                <c:pt idx="4">
                  <c:v>0.34436330893622791</c:v>
                </c:pt>
                <c:pt idx="5">
                  <c:v>0.34450420103734036</c:v>
                </c:pt>
                <c:pt idx="6">
                  <c:v>0.34774383797919112</c:v>
                </c:pt>
                <c:pt idx="7">
                  <c:v>0.34932293915107199</c:v>
                </c:pt>
                <c:pt idx="8">
                  <c:v>0.37636185719849308</c:v>
                </c:pt>
                <c:pt idx="9">
                  <c:v>0.3837077681637665</c:v>
                </c:pt>
                <c:pt idx="10">
                  <c:v>0.39066141032881346</c:v>
                </c:pt>
                <c:pt idx="11">
                  <c:v>0.39822532057138316</c:v>
                </c:pt>
                <c:pt idx="12">
                  <c:v>0.41493370823814274</c:v>
                </c:pt>
                <c:pt idx="13">
                  <c:v>0.41597337770382703</c:v>
                </c:pt>
                <c:pt idx="14">
                  <c:v>0.44770640011222523</c:v>
                </c:pt>
                <c:pt idx="15">
                  <c:v>0.4795703050067141</c:v>
                </c:pt>
                <c:pt idx="16">
                  <c:v>0.55580257892396623</c:v>
                </c:pt>
                <c:pt idx="17">
                  <c:v>0.59267600625273176</c:v>
                </c:pt>
                <c:pt idx="18">
                  <c:v>0.60227009497336104</c:v>
                </c:pt>
                <c:pt idx="19">
                  <c:v>0.68446677062625738</c:v>
                </c:pt>
                <c:pt idx="20">
                  <c:v>0.72301352035283062</c:v>
                </c:pt>
                <c:pt idx="21">
                  <c:v>0.77232004942848331</c:v>
                </c:pt>
                <c:pt idx="22">
                  <c:v>0.80822075972751461</c:v>
                </c:pt>
                <c:pt idx="23">
                  <c:v>0.86828167057393424</c:v>
                </c:pt>
                <c:pt idx="24">
                  <c:v>1.2815583749839805</c:v>
                </c:pt>
                <c:pt idx="25">
                  <c:v>1.2888258796236629</c:v>
                </c:pt>
                <c:pt idx="26">
                  <c:v>2.0964360587002098</c:v>
                </c:pt>
                <c:pt idx="27">
                  <c:v>2.9753049687592976</c:v>
                </c:pt>
                <c:pt idx="28">
                  <c:v>4.5589240939138369</c:v>
                </c:pt>
                <c:pt idx="29">
                  <c:v>7.5585789871504154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98144"/>
        <c:axId val="111799680"/>
      </c:barChart>
      <c:catAx>
        <c:axId val="11179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799680"/>
        <c:crosses val="autoZero"/>
        <c:auto val="1"/>
        <c:lblAlgn val="ctr"/>
        <c:lblOffset val="100"/>
        <c:noMultiLvlLbl val="0"/>
      </c:catAx>
      <c:valAx>
        <c:axId val="111799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(db/km)</a:t>
                </a:r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crossAx val="11179814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 b="1" i="0" u="none" strike="noStrike" baseline="0">
                <a:effectLst/>
              </a:rPr>
              <a:t>Közcső sérülések száma zónánként </a:t>
            </a:r>
            <a:r>
              <a:rPr lang="hu-HU" sz="1200"/>
              <a:t>2016-ban (hibaszám &gt; 5 db)</a:t>
            </a:r>
          </a:p>
        </c:rich>
      </c:tx>
      <c:layout>
        <c:manualLayout>
          <c:xMode val="edge"/>
          <c:yMode val="edge"/>
          <c:x val="0.26295300690635282"/>
          <c:y val="5.185197282466683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'Közcső_2007-2016_zóna'!$L$1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22"/>
              <c:layout>
                <c:manualLayout>
                  <c:x val="-1.4970758689758102E-3"/>
                  <c:y val="2.3528852317683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'Közcső_2007-2016_zóna'!$A$2:$A$58</c:f>
              <c:strCache>
                <c:ptCount val="10"/>
                <c:pt idx="0">
                  <c:v>19-Dayka G. u.</c:v>
                </c:pt>
                <c:pt idx="1">
                  <c:v>10-Pesthidegkuti</c:v>
                </c:pt>
                <c:pt idx="2">
                  <c:v>30-Jánoshegyi</c:v>
                </c:pt>
                <c:pt idx="3">
                  <c:v>15-Svábhegyi alsó</c:v>
                </c:pt>
                <c:pt idx="4">
                  <c:v>78-Surány</c:v>
                </c:pt>
                <c:pt idx="5">
                  <c:v>28-Rákoskerti felső</c:v>
                </c:pt>
                <c:pt idx="6">
                  <c:v>29-Mikes u.</c:v>
                </c:pt>
                <c:pt idx="7">
                  <c:v>17-Sashegyi</c:v>
                </c:pt>
                <c:pt idx="8">
                  <c:v>11-Fenyőgyöngye</c:v>
                </c:pt>
                <c:pt idx="9">
                  <c:v>67-Makkos Mária</c:v>
                </c:pt>
              </c:strCache>
            </c:strRef>
          </c:cat>
          <c:val>
            <c:numRef>
              <c:f>'Közcső_2007-2016_zóna'!$L$2:$L$58</c:f>
              <c:numCache>
                <c:formatCode>General</c:formatCode>
                <c:ptCount val="10"/>
                <c:pt idx="0">
                  <c:v>48</c:v>
                </c:pt>
                <c:pt idx="1">
                  <c:v>29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19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58016"/>
        <c:axId val="111568000"/>
      </c:barChart>
      <c:catAx>
        <c:axId val="11155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568000"/>
        <c:crosses val="autoZero"/>
        <c:auto val="1"/>
        <c:lblAlgn val="ctr"/>
        <c:lblOffset val="100"/>
        <c:noMultiLvlLbl val="0"/>
      </c:catAx>
      <c:valAx>
        <c:axId val="111568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55801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1</xdr:row>
      <xdr:rowOff>4762</xdr:rowOff>
    </xdr:from>
    <xdr:to>
      <xdr:col>11</xdr:col>
      <xdr:colOff>295274</xdr:colOff>
      <xdr:row>15</xdr:row>
      <xdr:rowOff>80962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</xdr:colOff>
      <xdr:row>1</xdr:row>
      <xdr:rowOff>0</xdr:rowOff>
    </xdr:from>
    <xdr:to>
      <xdr:col>28</xdr:col>
      <xdr:colOff>19050</xdr:colOff>
      <xdr:row>16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</xdr:colOff>
      <xdr:row>17</xdr:row>
      <xdr:rowOff>4762</xdr:rowOff>
    </xdr:from>
    <xdr:to>
      <xdr:col>28</xdr:col>
      <xdr:colOff>0</xdr:colOff>
      <xdr:row>31</xdr:row>
      <xdr:rowOff>80962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14286</xdr:colOff>
      <xdr:row>32</xdr:row>
      <xdr:rowOff>6</xdr:rowOff>
    </xdr:from>
    <xdr:to>
      <xdr:col>27</xdr:col>
      <xdr:colOff>609599</xdr:colOff>
      <xdr:row>46</xdr:row>
      <xdr:rowOff>76206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14286</xdr:colOff>
      <xdr:row>47</xdr:row>
      <xdr:rowOff>6</xdr:rowOff>
    </xdr:from>
    <xdr:to>
      <xdr:col>27</xdr:col>
      <xdr:colOff>609599</xdr:colOff>
      <xdr:row>61</xdr:row>
      <xdr:rowOff>76206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136070</xdr:colOff>
      <xdr:row>49</xdr:row>
      <xdr:rowOff>186417</xdr:rowOff>
    </xdr:from>
    <xdr:to>
      <xdr:col>14</xdr:col>
      <xdr:colOff>299356</xdr:colOff>
      <xdr:row>64</xdr:row>
      <xdr:rowOff>72117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4761</xdr:colOff>
      <xdr:row>80</xdr:row>
      <xdr:rowOff>4762</xdr:rowOff>
    </xdr:from>
    <xdr:to>
      <xdr:col>41</xdr:col>
      <xdr:colOff>0</xdr:colOff>
      <xdr:row>98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604836</xdr:colOff>
      <xdr:row>99</xdr:row>
      <xdr:rowOff>2380</xdr:rowOff>
    </xdr:from>
    <xdr:to>
      <xdr:col>41</xdr:col>
      <xdr:colOff>0</xdr:colOff>
      <xdr:row>116</xdr:row>
      <xdr:rowOff>178593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5952</xdr:colOff>
      <xdr:row>39</xdr:row>
      <xdr:rowOff>11915</xdr:rowOff>
    </xdr:from>
    <xdr:to>
      <xdr:col>40</xdr:col>
      <xdr:colOff>595312</xdr:colOff>
      <xdr:row>57</xdr:row>
      <xdr:rowOff>11907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5952</xdr:colOff>
      <xdr:row>58</xdr:row>
      <xdr:rowOff>9</xdr:rowOff>
    </xdr:from>
    <xdr:to>
      <xdr:col>41</xdr:col>
      <xdr:colOff>11905</xdr:colOff>
      <xdr:row>79</xdr:row>
      <xdr:rowOff>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678657</xdr:colOff>
      <xdr:row>28</xdr:row>
      <xdr:rowOff>190499</xdr:rowOff>
    </xdr:from>
    <xdr:to>
      <xdr:col>16</xdr:col>
      <xdr:colOff>373856</xdr:colOff>
      <xdr:row>43</xdr:row>
      <xdr:rowOff>85724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16668</xdr:colOff>
      <xdr:row>45</xdr:row>
      <xdr:rowOff>123824</xdr:rowOff>
    </xdr:from>
    <xdr:to>
      <xdr:col>16</xdr:col>
      <xdr:colOff>397668</xdr:colOff>
      <xdr:row>60</xdr:row>
      <xdr:rowOff>14287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2380</xdr:colOff>
      <xdr:row>29</xdr:row>
      <xdr:rowOff>11906</xdr:rowOff>
    </xdr:from>
    <xdr:to>
      <xdr:col>10</xdr:col>
      <xdr:colOff>154780</xdr:colOff>
      <xdr:row>43</xdr:row>
      <xdr:rowOff>88106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464344</xdr:colOff>
      <xdr:row>46</xdr:row>
      <xdr:rowOff>35719</xdr:rowOff>
    </xdr:from>
    <xdr:to>
      <xdr:col>9</xdr:col>
      <xdr:colOff>633412</xdr:colOff>
      <xdr:row>60</xdr:row>
      <xdr:rowOff>111919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10</xdr:row>
      <xdr:rowOff>188119</xdr:rowOff>
    </xdr:from>
    <xdr:to>
      <xdr:col>24</xdr:col>
      <xdr:colOff>476250</xdr:colOff>
      <xdr:row>25</xdr:row>
      <xdr:rowOff>73819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821531</xdr:colOff>
      <xdr:row>27</xdr:row>
      <xdr:rowOff>7143</xdr:rowOff>
    </xdr:from>
    <xdr:to>
      <xdr:col>9</xdr:col>
      <xdr:colOff>83344</xdr:colOff>
      <xdr:row>41</xdr:row>
      <xdr:rowOff>83343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904875</xdr:colOff>
      <xdr:row>11</xdr:row>
      <xdr:rowOff>33336</xdr:rowOff>
    </xdr:from>
    <xdr:to>
      <xdr:col>9</xdr:col>
      <xdr:colOff>169068</xdr:colOff>
      <xdr:row>25</xdr:row>
      <xdr:rowOff>109536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250031</xdr:colOff>
      <xdr:row>26</xdr:row>
      <xdr:rowOff>138113</xdr:rowOff>
    </xdr:from>
    <xdr:to>
      <xdr:col>24</xdr:col>
      <xdr:colOff>452438</xdr:colOff>
      <xdr:row>41</xdr:row>
      <xdr:rowOff>23813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15"/>
  <sheetViews>
    <sheetView workbookViewId="0">
      <selection activeCell="E18" sqref="E18"/>
    </sheetView>
  </sheetViews>
  <sheetFormatPr defaultRowHeight="15" x14ac:dyDescent="0.25"/>
  <cols>
    <col min="1" max="1" width="9.85546875" style="4" bestFit="1" customWidth="1"/>
    <col min="2" max="2" width="29.28515625" style="7" bestFit="1" customWidth="1"/>
    <col min="3" max="16384" width="9.140625" style="7"/>
  </cols>
  <sheetData>
    <row r="1" spans="1:2" s="4" customFormat="1" ht="30" x14ac:dyDescent="0.25">
      <c r="B1" s="19" t="s">
        <v>131</v>
      </c>
    </row>
    <row r="2" spans="1:2" x14ac:dyDescent="0.25">
      <c r="A2" s="4">
        <v>2003</v>
      </c>
      <c r="B2" s="18">
        <v>1118</v>
      </c>
    </row>
    <row r="3" spans="1:2" x14ac:dyDescent="0.25">
      <c r="A3" s="4">
        <v>2004</v>
      </c>
      <c r="B3" s="18">
        <v>1009</v>
      </c>
    </row>
    <row r="4" spans="1:2" x14ac:dyDescent="0.25">
      <c r="A4" s="4">
        <v>2005</v>
      </c>
      <c r="B4" s="18">
        <v>1136</v>
      </c>
    </row>
    <row r="5" spans="1:2" x14ac:dyDescent="0.25">
      <c r="A5" s="4">
        <v>2006</v>
      </c>
      <c r="B5" s="18">
        <v>1092</v>
      </c>
    </row>
    <row r="6" spans="1:2" x14ac:dyDescent="0.25">
      <c r="A6" s="4">
        <v>2007</v>
      </c>
      <c r="B6" s="18">
        <v>993</v>
      </c>
    </row>
    <row r="7" spans="1:2" x14ac:dyDescent="0.25">
      <c r="A7" s="4">
        <v>2008</v>
      </c>
      <c r="B7" s="18">
        <v>945</v>
      </c>
    </row>
    <row r="8" spans="1:2" x14ac:dyDescent="0.25">
      <c r="A8" s="4">
        <v>2009</v>
      </c>
      <c r="B8" s="18">
        <v>1139</v>
      </c>
    </row>
    <row r="9" spans="1:2" x14ac:dyDescent="0.25">
      <c r="A9" s="4">
        <v>2010</v>
      </c>
      <c r="B9" s="18">
        <v>982</v>
      </c>
    </row>
    <row r="10" spans="1:2" x14ac:dyDescent="0.25">
      <c r="A10" s="4">
        <v>2011</v>
      </c>
      <c r="B10" s="18">
        <v>896</v>
      </c>
    </row>
    <row r="11" spans="1:2" x14ac:dyDescent="0.25">
      <c r="A11" s="4">
        <v>2012</v>
      </c>
      <c r="B11" s="18">
        <v>1027</v>
      </c>
    </row>
    <row r="12" spans="1:2" x14ac:dyDescent="0.25">
      <c r="A12" s="4">
        <v>2013</v>
      </c>
      <c r="B12" s="18">
        <v>930</v>
      </c>
    </row>
    <row r="13" spans="1:2" x14ac:dyDescent="0.25">
      <c r="A13" s="4">
        <v>2014</v>
      </c>
      <c r="B13" s="18">
        <v>884</v>
      </c>
    </row>
    <row r="14" spans="1:2" x14ac:dyDescent="0.25">
      <c r="A14" s="4">
        <v>2015</v>
      </c>
      <c r="B14" s="18">
        <v>1035</v>
      </c>
    </row>
    <row r="15" spans="1:2" x14ac:dyDescent="0.25">
      <c r="A15" s="4">
        <v>2016</v>
      </c>
      <c r="B15" s="7">
        <v>955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49"/>
  <sheetViews>
    <sheetView zoomScale="70" zoomScaleNormal="7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P51" sqref="P51"/>
    </sheetView>
  </sheetViews>
  <sheetFormatPr defaultRowHeight="15" x14ac:dyDescent="0.25"/>
  <cols>
    <col min="1" max="1" width="17" style="7" bestFit="1" customWidth="1"/>
    <col min="2" max="7" width="9.140625" style="7"/>
    <col min="8" max="8" width="10.28515625" style="7" bestFit="1" customWidth="1"/>
    <col min="9" max="10" width="10.28515625" style="7" customWidth="1"/>
    <col min="11" max="15" width="11.42578125" style="7" customWidth="1"/>
    <col min="16" max="16" width="13.7109375" style="7" customWidth="1"/>
    <col min="17" max="16384" width="9.140625" style="7"/>
  </cols>
  <sheetData>
    <row r="1" spans="1:16" s="4" customFormat="1" ht="60" x14ac:dyDescent="0.25">
      <c r="A1" s="1"/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16">
        <v>2014</v>
      </c>
      <c r="J1" s="16">
        <v>2015</v>
      </c>
      <c r="K1" s="3" t="s">
        <v>132</v>
      </c>
      <c r="L1" s="3" t="s">
        <v>108</v>
      </c>
      <c r="M1" s="3" t="s">
        <v>133</v>
      </c>
      <c r="N1" s="3" t="s">
        <v>134</v>
      </c>
      <c r="O1" s="3" t="s">
        <v>135</v>
      </c>
      <c r="P1" s="9"/>
    </row>
    <row r="2" spans="1:16" x14ac:dyDescent="0.25">
      <c r="A2" s="7" t="s">
        <v>37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1</v>
      </c>
      <c r="H2" s="7">
        <v>0</v>
      </c>
      <c r="I2" s="7">
        <v>1</v>
      </c>
      <c r="J2" s="7">
        <v>1</v>
      </c>
      <c r="K2" s="8">
        <f t="shared" ref="K2:K33" si="0">AVERAGE(D2:J2)</f>
        <v>0.42857142857142855</v>
      </c>
      <c r="L2" s="8">
        <v>21.36</v>
      </c>
      <c r="M2" s="17">
        <v>11.9</v>
      </c>
      <c r="N2" s="17">
        <f t="shared" ref="N2:N33" si="1">J2/M2</f>
        <v>8.4033613445378144E-2</v>
      </c>
      <c r="O2" s="17">
        <f t="shared" ref="O2:O33" si="2">K2/M2</f>
        <v>3.601440576230492E-2</v>
      </c>
    </row>
    <row r="3" spans="1:16" x14ac:dyDescent="0.25">
      <c r="A3" s="5" t="s">
        <v>35</v>
      </c>
      <c r="B3" s="6">
        <v>4</v>
      </c>
      <c r="C3" s="6">
        <v>2</v>
      </c>
      <c r="D3" s="6">
        <v>2</v>
      </c>
      <c r="E3" s="6">
        <v>2</v>
      </c>
      <c r="F3" s="6">
        <v>2</v>
      </c>
      <c r="G3" s="6">
        <v>1</v>
      </c>
      <c r="H3" s="7">
        <v>3</v>
      </c>
      <c r="I3" s="7">
        <v>25</v>
      </c>
      <c r="J3" s="7">
        <v>15</v>
      </c>
      <c r="K3" s="8">
        <f t="shared" si="0"/>
        <v>7.1428571428571432</v>
      </c>
      <c r="L3" s="8">
        <v>200.92279999999977</v>
      </c>
      <c r="M3" s="17">
        <v>197.5</v>
      </c>
      <c r="N3" s="17">
        <f t="shared" si="1"/>
        <v>7.5949367088607597E-2</v>
      </c>
      <c r="O3" s="17">
        <f t="shared" si="2"/>
        <v>3.6166365280289332E-2</v>
      </c>
      <c r="P3" s="8"/>
    </row>
    <row r="4" spans="1:16" x14ac:dyDescent="0.25">
      <c r="A4" s="7" t="s">
        <v>38</v>
      </c>
      <c r="I4" s="7">
        <v>8</v>
      </c>
      <c r="J4" s="7">
        <v>3</v>
      </c>
      <c r="K4" s="8">
        <f t="shared" si="0"/>
        <v>5.5</v>
      </c>
      <c r="L4" s="8">
        <v>82.787100000000038</v>
      </c>
      <c r="M4" s="8">
        <v>83</v>
      </c>
      <c r="N4" s="17">
        <f t="shared" si="1"/>
        <v>3.614457831325301E-2</v>
      </c>
      <c r="O4" s="17">
        <f t="shared" si="2"/>
        <v>6.6265060240963861E-2</v>
      </c>
    </row>
    <row r="5" spans="1:16" x14ac:dyDescent="0.25">
      <c r="A5" s="5" t="s">
        <v>30</v>
      </c>
      <c r="B5" s="6">
        <v>3</v>
      </c>
      <c r="C5" s="6">
        <v>10</v>
      </c>
      <c r="D5" s="6">
        <v>6</v>
      </c>
      <c r="E5" s="6">
        <v>5</v>
      </c>
      <c r="F5" s="6">
        <v>2</v>
      </c>
      <c r="G5" s="6">
        <v>5</v>
      </c>
      <c r="H5" s="7">
        <v>2</v>
      </c>
      <c r="I5" s="7">
        <v>3</v>
      </c>
      <c r="J5" s="7">
        <v>3</v>
      </c>
      <c r="K5" s="8">
        <f t="shared" si="0"/>
        <v>3.7142857142857144</v>
      </c>
      <c r="L5" s="8">
        <v>39.893600000000028</v>
      </c>
      <c r="M5" s="17">
        <v>39.9</v>
      </c>
      <c r="N5" s="17">
        <f t="shared" si="1"/>
        <v>7.5187969924812026E-2</v>
      </c>
      <c r="O5" s="17">
        <f t="shared" si="2"/>
        <v>9.3089867525957756E-2</v>
      </c>
      <c r="P5" s="8"/>
    </row>
    <row r="6" spans="1:16" x14ac:dyDescent="0.25">
      <c r="A6" s="5" t="s">
        <v>5</v>
      </c>
      <c r="B6" s="6">
        <v>18</v>
      </c>
      <c r="C6" s="6">
        <v>9</v>
      </c>
      <c r="D6" s="6">
        <v>14</v>
      </c>
      <c r="E6" s="6">
        <v>18</v>
      </c>
      <c r="F6" s="6">
        <v>10</v>
      </c>
      <c r="G6" s="6">
        <v>9</v>
      </c>
      <c r="H6" s="7">
        <v>6</v>
      </c>
      <c r="I6" s="7">
        <v>17</v>
      </c>
      <c r="J6" s="7">
        <v>14</v>
      </c>
      <c r="K6" s="8">
        <f t="shared" si="0"/>
        <v>12.571428571428571</v>
      </c>
      <c r="L6" s="8">
        <v>119.67100000000015</v>
      </c>
      <c r="M6" s="17">
        <v>119</v>
      </c>
      <c r="N6" s="17">
        <f t="shared" si="1"/>
        <v>0.11764705882352941</v>
      </c>
      <c r="O6" s="17">
        <f t="shared" si="2"/>
        <v>0.10564225690276111</v>
      </c>
      <c r="P6" s="8"/>
    </row>
    <row r="7" spans="1:16" x14ac:dyDescent="0.25">
      <c r="A7" s="5" t="s">
        <v>14</v>
      </c>
      <c r="B7" s="6">
        <v>25</v>
      </c>
      <c r="C7" s="6">
        <v>23</v>
      </c>
      <c r="D7" s="6">
        <v>34</v>
      </c>
      <c r="E7" s="6">
        <v>31</v>
      </c>
      <c r="F7" s="6">
        <v>28</v>
      </c>
      <c r="G7" s="6">
        <v>29</v>
      </c>
      <c r="H7" s="7">
        <v>21</v>
      </c>
      <c r="I7" s="7">
        <v>23</v>
      </c>
      <c r="J7" s="7">
        <v>25</v>
      </c>
      <c r="K7" s="8">
        <f t="shared" si="0"/>
        <v>27.285714285714285</v>
      </c>
      <c r="L7" s="8">
        <v>246.80770000000024</v>
      </c>
      <c r="M7" s="17">
        <v>240.6</v>
      </c>
      <c r="N7" s="17">
        <f t="shared" si="1"/>
        <v>0.10390689941812137</v>
      </c>
      <c r="O7" s="17">
        <f t="shared" si="2"/>
        <v>0.11340695879349245</v>
      </c>
      <c r="P7" s="8"/>
    </row>
    <row r="8" spans="1:16" x14ac:dyDescent="0.25">
      <c r="A8" s="7" t="s">
        <v>110</v>
      </c>
      <c r="I8" s="7">
        <v>9</v>
      </c>
      <c r="J8" s="7">
        <v>7</v>
      </c>
      <c r="K8" s="8">
        <f t="shared" si="0"/>
        <v>8</v>
      </c>
      <c r="L8" s="8">
        <v>93.73</v>
      </c>
      <c r="M8" s="17">
        <v>68.3</v>
      </c>
      <c r="N8" s="17">
        <f t="shared" si="1"/>
        <v>0.10248901903367497</v>
      </c>
      <c r="O8" s="17">
        <f t="shared" si="2"/>
        <v>0.1171303074670571</v>
      </c>
    </row>
    <row r="9" spans="1:16" x14ac:dyDescent="0.25">
      <c r="A9" s="5" t="s">
        <v>17</v>
      </c>
      <c r="B9" s="6">
        <v>4</v>
      </c>
      <c r="C9" s="6">
        <v>0</v>
      </c>
      <c r="D9" s="6">
        <v>8</v>
      </c>
      <c r="E9" s="6">
        <v>8</v>
      </c>
      <c r="F9" s="6">
        <v>2</v>
      </c>
      <c r="G9" s="6">
        <v>7</v>
      </c>
      <c r="H9" s="7">
        <v>3</v>
      </c>
      <c r="I9" s="7">
        <v>3</v>
      </c>
      <c r="J9" s="7">
        <v>4</v>
      </c>
      <c r="K9" s="8">
        <f t="shared" si="0"/>
        <v>5</v>
      </c>
      <c r="L9" s="8">
        <v>42.905399999999965</v>
      </c>
      <c r="M9" s="17">
        <v>42.1</v>
      </c>
      <c r="N9" s="17">
        <f t="shared" si="1"/>
        <v>9.5011876484560567E-2</v>
      </c>
      <c r="O9" s="17">
        <f t="shared" si="2"/>
        <v>0.11876484560570071</v>
      </c>
      <c r="P9" s="8"/>
    </row>
    <row r="10" spans="1:16" x14ac:dyDescent="0.25">
      <c r="A10" s="5" t="s">
        <v>0</v>
      </c>
      <c r="B10" s="6">
        <v>36</v>
      </c>
      <c r="C10" s="6">
        <v>28</v>
      </c>
      <c r="D10" s="6">
        <v>27</v>
      </c>
      <c r="E10" s="6">
        <v>28</v>
      </c>
      <c r="F10" s="6">
        <v>32</v>
      </c>
      <c r="G10" s="6">
        <v>29</v>
      </c>
      <c r="H10" s="7">
        <v>17</v>
      </c>
      <c r="I10" s="7">
        <v>23</v>
      </c>
      <c r="J10" s="7">
        <v>27</v>
      </c>
      <c r="K10" s="8">
        <f t="shared" si="0"/>
        <v>26.142857142857142</v>
      </c>
      <c r="L10" s="8">
        <v>214.54640000000026</v>
      </c>
      <c r="M10" s="17">
        <v>198.5</v>
      </c>
      <c r="N10" s="17">
        <f t="shared" si="1"/>
        <v>0.13602015113350127</v>
      </c>
      <c r="O10" s="17">
        <f t="shared" si="2"/>
        <v>0.13170205109751709</v>
      </c>
      <c r="P10" s="8"/>
    </row>
    <row r="11" spans="1:16" x14ac:dyDescent="0.25">
      <c r="A11" s="5" t="s">
        <v>18</v>
      </c>
      <c r="B11" s="6">
        <v>4</v>
      </c>
      <c r="C11" s="6">
        <v>9</v>
      </c>
      <c r="D11" s="6">
        <v>2</v>
      </c>
      <c r="E11" s="6">
        <v>9</v>
      </c>
      <c r="F11" s="6">
        <v>10</v>
      </c>
      <c r="G11" s="6">
        <v>5</v>
      </c>
      <c r="H11" s="7">
        <v>4</v>
      </c>
      <c r="I11" s="7">
        <v>4</v>
      </c>
      <c r="J11" s="7">
        <v>8</v>
      </c>
      <c r="K11" s="8">
        <f t="shared" si="0"/>
        <v>6</v>
      </c>
      <c r="L11" s="8">
        <v>49.687699999999985</v>
      </c>
      <c r="M11" s="17">
        <v>45</v>
      </c>
      <c r="N11" s="17">
        <f t="shared" si="1"/>
        <v>0.17777777777777778</v>
      </c>
      <c r="O11" s="17">
        <f t="shared" si="2"/>
        <v>0.13333333333333333</v>
      </c>
      <c r="P11" s="8"/>
    </row>
    <row r="12" spans="1:16" x14ac:dyDescent="0.25">
      <c r="A12" s="5" t="s">
        <v>24</v>
      </c>
      <c r="B12" s="6">
        <v>15</v>
      </c>
      <c r="C12" s="6">
        <v>13</v>
      </c>
      <c r="D12" s="6">
        <v>13</v>
      </c>
      <c r="E12" s="6">
        <v>21</v>
      </c>
      <c r="F12" s="6">
        <v>11</v>
      </c>
      <c r="G12" s="6">
        <v>8</v>
      </c>
      <c r="H12" s="7">
        <v>19</v>
      </c>
      <c r="I12" s="7">
        <v>5</v>
      </c>
      <c r="J12" s="7">
        <v>12</v>
      </c>
      <c r="K12" s="8">
        <f t="shared" si="0"/>
        <v>12.714285714285714</v>
      </c>
      <c r="L12" s="8">
        <v>90.713000000000093</v>
      </c>
      <c r="M12" s="17">
        <v>90.3</v>
      </c>
      <c r="N12" s="17">
        <f t="shared" si="1"/>
        <v>0.13289036544850499</v>
      </c>
      <c r="O12" s="17">
        <f t="shared" si="2"/>
        <v>0.14080050624901122</v>
      </c>
      <c r="P12" s="8"/>
    </row>
    <row r="13" spans="1:16" x14ac:dyDescent="0.25">
      <c r="A13" s="5" t="s">
        <v>29</v>
      </c>
      <c r="B13" s="6">
        <v>18</v>
      </c>
      <c r="C13" s="6">
        <v>22</v>
      </c>
      <c r="D13" s="6">
        <v>18</v>
      </c>
      <c r="E13" s="6">
        <v>23</v>
      </c>
      <c r="F13" s="6">
        <v>18</v>
      </c>
      <c r="G13" s="6">
        <v>25</v>
      </c>
      <c r="H13" s="7">
        <v>13</v>
      </c>
      <c r="I13" s="7">
        <v>16</v>
      </c>
      <c r="J13" s="7">
        <v>8</v>
      </c>
      <c r="K13" s="8">
        <f t="shared" si="0"/>
        <v>17.285714285714285</v>
      </c>
      <c r="L13" s="8">
        <v>115.5196999999999</v>
      </c>
      <c r="M13" s="17">
        <v>115.6</v>
      </c>
      <c r="N13" s="17">
        <f t="shared" si="1"/>
        <v>6.9204152249134954E-2</v>
      </c>
      <c r="O13" s="17">
        <f t="shared" si="2"/>
        <v>0.14953040039545229</v>
      </c>
      <c r="P13" s="8"/>
    </row>
    <row r="14" spans="1:16" x14ac:dyDescent="0.25">
      <c r="A14" s="5" t="s">
        <v>15</v>
      </c>
      <c r="B14" s="6">
        <v>59</v>
      </c>
      <c r="C14" s="6">
        <v>56</v>
      </c>
      <c r="D14" s="6">
        <v>64</v>
      </c>
      <c r="E14" s="6">
        <v>57</v>
      </c>
      <c r="F14" s="6">
        <v>43</v>
      </c>
      <c r="G14" s="6">
        <v>55</v>
      </c>
      <c r="H14" s="7">
        <v>55</v>
      </c>
      <c r="I14" s="7">
        <v>46</v>
      </c>
      <c r="J14" s="7">
        <v>58</v>
      </c>
      <c r="K14" s="8">
        <f t="shared" si="0"/>
        <v>54</v>
      </c>
      <c r="L14" s="8">
        <v>355.35760000000022</v>
      </c>
      <c r="M14" s="17">
        <v>355.2</v>
      </c>
      <c r="N14" s="17">
        <f t="shared" si="1"/>
        <v>0.16328828828828829</v>
      </c>
      <c r="O14" s="17">
        <f t="shared" si="2"/>
        <v>0.15202702702702703</v>
      </c>
      <c r="P14" s="8"/>
    </row>
    <row r="15" spans="1:16" x14ac:dyDescent="0.25">
      <c r="A15" s="5" t="s">
        <v>7</v>
      </c>
      <c r="B15" s="6">
        <v>23</v>
      </c>
      <c r="C15" s="6">
        <v>23</v>
      </c>
      <c r="D15" s="6">
        <v>37</v>
      </c>
      <c r="E15" s="6">
        <v>30</v>
      </c>
      <c r="F15" s="6">
        <v>24</v>
      </c>
      <c r="G15" s="6">
        <v>24</v>
      </c>
      <c r="H15" s="7">
        <v>29</v>
      </c>
      <c r="I15" s="7">
        <v>21</v>
      </c>
      <c r="J15" s="7">
        <v>25</v>
      </c>
      <c r="K15" s="8">
        <f t="shared" si="0"/>
        <v>27.142857142857142</v>
      </c>
      <c r="L15" s="8">
        <v>168.87489999999968</v>
      </c>
      <c r="M15" s="17">
        <v>168.8</v>
      </c>
      <c r="N15" s="17">
        <f t="shared" si="1"/>
        <v>0.1481042654028436</v>
      </c>
      <c r="O15" s="17">
        <f t="shared" si="2"/>
        <v>0.16079891672308733</v>
      </c>
      <c r="P15" s="8"/>
    </row>
    <row r="16" spans="1:16" x14ac:dyDescent="0.25">
      <c r="A16" s="5" t="s">
        <v>33</v>
      </c>
      <c r="B16" s="6">
        <v>6</v>
      </c>
      <c r="C16" s="6">
        <v>10</v>
      </c>
      <c r="D16" s="6">
        <v>6</v>
      </c>
      <c r="E16" s="6">
        <v>14</v>
      </c>
      <c r="F16" s="6">
        <v>16</v>
      </c>
      <c r="G16" s="6">
        <v>5</v>
      </c>
      <c r="H16" s="7">
        <v>5</v>
      </c>
      <c r="I16" s="7">
        <v>6</v>
      </c>
      <c r="J16" s="7">
        <v>6</v>
      </c>
      <c r="K16" s="8">
        <f t="shared" si="0"/>
        <v>8.2857142857142865</v>
      </c>
      <c r="L16" s="8">
        <v>50.647500000000001</v>
      </c>
      <c r="M16" s="17">
        <v>50.8</v>
      </c>
      <c r="N16" s="17">
        <f t="shared" si="1"/>
        <v>0.11811023622047245</v>
      </c>
      <c r="O16" s="17">
        <f t="shared" si="2"/>
        <v>0.16310461192350958</v>
      </c>
      <c r="P16" s="8"/>
    </row>
    <row r="17" spans="1:16" x14ac:dyDescent="0.25">
      <c r="A17" s="5" t="s">
        <v>26</v>
      </c>
      <c r="B17" s="6">
        <v>46</v>
      </c>
      <c r="C17" s="6">
        <v>37</v>
      </c>
      <c r="D17" s="6">
        <v>60</v>
      </c>
      <c r="E17" s="6">
        <v>45</v>
      </c>
      <c r="F17" s="6">
        <v>42</v>
      </c>
      <c r="G17" s="6">
        <v>48</v>
      </c>
      <c r="H17" s="7">
        <v>45</v>
      </c>
      <c r="I17" s="7">
        <v>37</v>
      </c>
      <c r="J17" s="7">
        <v>38</v>
      </c>
      <c r="K17" s="8">
        <f t="shared" si="0"/>
        <v>45</v>
      </c>
      <c r="L17" s="8">
        <v>270.65869999999978</v>
      </c>
      <c r="M17" s="17">
        <v>270.89999999999998</v>
      </c>
      <c r="N17" s="17">
        <f t="shared" si="1"/>
        <v>0.14027316352897751</v>
      </c>
      <c r="O17" s="17">
        <f t="shared" si="2"/>
        <v>0.16611295681063123</v>
      </c>
      <c r="P17" s="8"/>
    </row>
    <row r="18" spans="1:16" x14ac:dyDescent="0.25">
      <c r="A18" s="5" t="s">
        <v>25</v>
      </c>
      <c r="B18" s="6">
        <v>42</v>
      </c>
      <c r="C18" s="6">
        <v>34</v>
      </c>
      <c r="D18" s="6">
        <v>40</v>
      </c>
      <c r="E18" s="6">
        <v>28</v>
      </c>
      <c r="F18" s="6">
        <v>24</v>
      </c>
      <c r="G18" s="6">
        <v>34</v>
      </c>
      <c r="H18" s="7">
        <v>33</v>
      </c>
      <c r="I18" s="7">
        <v>33</v>
      </c>
      <c r="J18" s="7">
        <v>35</v>
      </c>
      <c r="K18" s="8">
        <f t="shared" si="0"/>
        <v>32.428571428571431</v>
      </c>
      <c r="L18" s="8">
        <v>195.77840000000018</v>
      </c>
      <c r="M18" s="17">
        <v>194.8</v>
      </c>
      <c r="N18" s="17">
        <f t="shared" si="1"/>
        <v>0.17967145790554415</v>
      </c>
      <c r="O18" s="17">
        <f t="shared" si="2"/>
        <v>0.16647110589615724</v>
      </c>
      <c r="P18" s="8"/>
    </row>
    <row r="19" spans="1:16" x14ac:dyDescent="0.25">
      <c r="A19" s="5" t="s">
        <v>36</v>
      </c>
      <c r="B19" s="6">
        <v>2</v>
      </c>
      <c r="C19" s="6">
        <v>2</v>
      </c>
      <c r="D19" s="6">
        <v>3</v>
      </c>
      <c r="E19" s="6">
        <v>2</v>
      </c>
      <c r="F19" s="6">
        <v>0</v>
      </c>
      <c r="G19" s="6">
        <v>3</v>
      </c>
      <c r="H19" s="7">
        <v>0</v>
      </c>
      <c r="I19" s="7">
        <v>5</v>
      </c>
      <c r="J19" s="7">
        <v>19</v>
      </c>
      <c r="K19" s="8">
        <f t="shared" si="0"/>
        <v>4.5714285714285712</v>
      </c>
      <c r="L19" s="8">
        <v>72.994999999999877</v>
      </c>
      <c r="M19" s="17">
        <v>26.7</v>
      </c>
      <c r="N19" s="17">
        <f t="shared" si="1"/>
        <v>0.71161048689138584</v>
      </c>
      <c r="O19" s="17">
        <f t="shared" si="2"/>
        <v>0.17121455323702514</v>
      </c>
      <c r="P19" s="8"/>
    </row>
    <row r="20" spans="1:16" x14ac:dyDescent="0.25">
      <c r="A20" s="5" t="s">
        <v>1</v>
      </c>
      <c r="B20" s="6">
        <v>23</v>
      </c>
      <c r="C20" s="6">
        <v>26</v>
      </c>
      <c r="D20" s="6">
        <v>30</v>
      </c>
      <c r="E20" s="6">
        <v>48</v>
      </c>
      <c r="F20" s="6">
        <v>36</v>
      </c>
      <c r="G20" s="6">
        <v>30</v>
      </c>
      <c r="H20" s="7">
        <v>41</v>
      </c>
      <c r="I20" s="7">
        <v>19</v>
      </c>
      <c r="J20" s="7">
        <v>25</v>
      </c>
      <c r="K20" s="8">
        <f t="shared" si="0"/>
        <v>32.714285714285715</v>
      </c>
      <c r="L20" s="8">
        <v>187.84300000000036</v>
      </c>
      <c r="M20" s="17">
        <v>186.4</v>
      </c>
      <c r="N20" s="17">
        <f t="shared" si="1"/>
        <v>0.13412017167381973</v>
      </c>
      <c r="O20" s="17">
        <f t="shared" si="2"/>
        <v>0.17550582464745554</v>
      </c>
      <c r="P20" s="8"/>
    </row>
    <row r="21" spans="1:16" x14ac:dyDescent="0.25">
      <c r="A21" s="5" t="s">
        <v>31</v>
      </c>
      <c r="B21" s="6">
        <v>47</v>
      </c>
      <c r="C21" s="6">
        <v>64</v>
      </c>
      <c r="D21" s="6">
        <v>64</v>
      </c>
      <c r="E21" s="6">
        <v>61</v>
      </c>
      <c r="F21" s="6">
        <v>40</v>
      </c>
      <c r="G21" s="6">
        <v>50</v>
      </c>
      <c r="H21" s="7">
        <v>53</v>
      </c>
      <c r="I21" s="7">
        <v>43</v>
      </c>
      <c r="J21" s="7">
        <v>71</v>
      </c>
      <c r="K21" s="8">
        <f t="shared" si="0"/>
        <v>54.571428571428569</v>
      </c>
      <c r="L21" s="8">
        <v>315.22969999999953</v>
      </c>
      <c r="M21" s="17">
        <v>310.89999999999998</v>
      </c>
      <c r="N21" s="17">
        <f t="shared" si="1"/>
        <v>0.22836925056288196</v>
      </c>
      <c r="O21" s="17">
        <f t="shared" si="2"/>
        <v>0.17552727105638011</v>
      </c>
      <c r="P21" s="8"/>
    </row>
    <row r="22" spans="1:16" x14ac:dyDescent="0.25">
      <c r="A22" s="5" t="s">
        <v>3</v>
      </c>
      <c r="B22" s="6">
        <v>20</v>
      </c>
      <c r="C22" s="6">
        <v>21</v>
      </c>
      <c r="D22" s="6">
        <v>32</v>
      </c>
      <c r="E22" s="6">
        <v>53</v>
      </c>
      <c r="F22" s="6">
        <v>21</v>
      </c>
      <c r="G22" s="6">
        <v>38</v>
      </c>
      <c r="H22" s="7">
        <v>32</v>
      </c>
      <c r="I22" s="7">
        <v>33</v>
      </c>
      <c r="J22" s="7">
        <v>17</v>
      </c>
      <c r="K22" s="8">
        <f t="shared" si="0"/>
        <v>32.285714285714285</v>
      </c>
      <c r="L22" s="8">
        <v>184.20240000000021</v>
      </c>
      <c r="M22" s="17">
        <v>183.9</v>
      </c>
      <c r="N22" s="17">
        <f t="shared" si="1"/>
        <v>9.2441544317563892E-2</v>
      </c>
      <c r="O22" s="17">
        <f t="shared" si="2"/>
        <v>0.17556125223335664</v>
      </c>
      <c r="P22" s="8"/>
    </row>
    <row r="23" spans="1:16" x14ac:dyDescent="0.25">
      <c r="A23" s="5" t="s">
        <v>20</v>
      </c>
      <c r="B23" s="6">
        <v>13</v>
      </c>
      <c r="C23" s="6">
        <v>20</v>
      </c>
      <c r="D23" s="6">
        <v>22</v>
      </c>
      <c r="E23" s="6">
        <v>9</v>
      </c>
      <c r="F23" s="6">
        <v>14</v>
      </c>
      <c r="G23" s="6">
        <v>21</v>
      </c>
      <c r="H23" s="7">
        <v>16</v>
      </c>
      <c r="I23" s="7">
        <v>20</v>
      </c>
      <c r="J23" s="7">
        <v>14</v>
      </c>
      <c r="K23" s="8">
        <f t="shared" si="0"/>
        <v>16.571428571428573</v>
      </c>
      <c r="L23" s="8">
        <v>87.632699999999929</v>
      </c>
      <c r="M23" s="17">
        <v>87.8</v>
      </c>
      <c r="N23" s="17">
        <f t="shared" si="1"/>
        <v>0.15945330296127563</v>
      </c>
      <c r="O23" s="17">
        <f t="shared" si="2"/>
        <v>0.18874064432150994</v>
      </c>
      <c r="P23" s="8"/>
    </row>
    <row r="24" spans="1:16" x14ac:dyDescent="0.25">
      <c r="A24" s="5" t="s">
        <v>10</v>
      </c>
      <c r="B24" s="6">
        <v>68</v>
      </c>
      <c r="C24" s="6">
        <v>49</v>
      </c>
      <c r="D24" s="6">
        <v>83</v>
      </c>
      <c r="E24" s="6">
        <v>46</v>
      </c>
      <c r="F24" s="6">
        <v>61</v>
      </c>
      <c r="G24" s="6">
        <v>65</v>
      </c>
      <c r="H24" s="7">
        <v>45</v>
      </c>
      <c r="I24" s="7">
        <v>56</v>
      </c>
      <c r="J24" s="7">
        <v>53</v>
      </c>
      <c r="K24" s="8">
        <f t="shared" si="0"/>
        <v>58.428571428571431</v>
      </c>
      <c r="L24" s="8">
        <v>309.32089999999954</v>
      </c>
      <c r="M24" s="17">
        <v>308</v>
      </c>
      <c r="N24" s="17">
        <f t="shared" si="1"/>
        <v>0.17207792207792208</v>
      </c>
      <c r="O24" s="17">
        <f t="shared" si="2"/>
        <v>0.18970315398886828</v>
      </c>
      <c r="P24" s="8"/>
    </row>
    <row r="25" spans="1:16" x14ac:dyDescent="0.25">
      <c r="A25" s="5" t="s">
        <v>16</v>
      </c>
      <c r="B25" s="6">
        <v>36</v>
      </c>
      <c r="C25" s="6">
        <v>32</v>
      </c>
      <c r="D25" s="6">
        <v>36</v>
      </c>
      <c r="E25" s="6">
        <v>23</v>
      </c>
      <c r="F25" s="6">
        <v>34</v>
      </c>
      <c r="G25" s="6">
        <v>25</v>
      </c>
      <c r="H25" s="7">
        <v>28</v>
      </c>
      <c r="I25" s="7">
        <v>21</v>
      </c>
      <c r="J25" s="7">
        <v>25</v>
      </c>
      <c r="K25" s="8">
        <f t="shared" si="0"/>
        <v>27.428571428571427</v>
      </c>
      <c r="L25" s="8">
        <v>131.62320000000008</v>
      </c>
      <c r="M25" s="17">
        <v>129.30000000000001</v>
      </c>
      <c r="N25" s="17">
        <f t="shared" si="1"/>
        <v>0.19334880123743231</v>
      </c>
      <c r="O25" s="17">
        <f t="shared" si="2"/>
        <v>0.21213125621478288</v>
      </c>
      <c r="P25" s="8"/>
    </row>
    <row r="26" spans="1:16" x14ac:dyDescent="0.25">
      <c r="A26" s="5" t="s">
        <v>11</v>
      </c>
      <c r="B26" s="6">
        <v>69</v>
      </c>
      <c r="C26" s="6">
        <v>63</v>
      </c>
      <c r="D26" s="6">
        <v>85</v>
      </c>
      <c r="E26" s="6">
        <v>53</v>
      </c>
      <c r="F26" s="6">
        <v>48</v>
      </c>
      <c r="G26" s="6">
        <v>58</v>
      </c>
      <c r="H26" s="7">
        <v>84</v>
      </c>
      <c r="I26" s="7">
        <v>109</v>
      </c>
      <c r="J26" s="7">
        <v>80</v>
      </c>
      <c r="K26" s="8">
        <f t="shared" si="0"/>
        <v>73.857142857142861</v>
      </c>
      <c r="L26" s="8">
        <v>344.64479999999935</v>
      </c>
      <c r="M26" s="17">
        <v>345</v>
      </c>
      <c r="N26" s="17">
        <f t="shared" si="1"/>
        <v>0.2318840579710145</v>
      </c>
      <c r="O26" s="17">
        <f t="shared" si="2"/>
        <v>0.21407867494824018</v>
      </c>
      <c r="P26" s="8"/>
    </row>
    <row r="27" spans="1:16" x14ac:dyDescent="0.25">
      <c r="A27" s="5" t="s">
        <v>13</v>
      </c>
      <c r="B27" s="6">
        <v>45</v>
      </c>
      <c r="C27" s="6">
        <v>38</v>
      </c>
      <c r="D27" s="6">
        <v>53</v>
      </c>
      <c r="E27" s="6">
        <v>81</v>
      </c>
      <c r="F27" s="6">
        <v>66</v>
      </c>
      <c r="G27" s="6">
        <v>128</v>
      </c>
      <c r="H27" s="7">
        <v>56</v>
      </c>
      <c r="I27" s="7">
        <v>44</v>
      </c>
      <c r="J27" s="7">
        <v>32</v>
      </c>
      <c r="K27" s="8">
        <f t="shared" si="0"/>
        <v>65.714285714285708</v>
      </c>
      <c r="L27" s="8">
        <v>260.24000000000086</v>
      </c>
      <c r="M27" s="17">
        <v>257.10000000000002</v>
      </c>
      <c r="N27" s="17">
        <f t="shared" si="1"/>
        <v>0.12446518864255153</v>
      </c>
      <c r="O27" s="17">
        <f t="shared" si="2"/>
        <v>0.25559815524809687</v>
      </c>
      <c r="P27" s="8"/>
    </row>
    <row r="28" spans="1:16" x14ac:dyDescent="0.25">
      <c r="A28" s="5" t="s">
        <v>28</v>
      </c>
      <c r="B28" s="6">
        <v>70</v>
      </c>
      <c r="C28" s="6">
        <v>60</v>
      </c>
      <c r="D28" s="6">
        <v>83</v>
      </c>
      <c r="E28" s="6">
        <v>55</v>
      </c>
      <c r="F28" s="6">
        <v>46</v>
      </c>
      <c r="G28" s="6">
        <v>52</v>
      </c>
      <c r="H28" s="7">
        <v>35</v>
      </c>
      <c r="I28" s="7">
        <v>42</v>
      </c>
      <c r="J28" s="7">
        <v>49</v>
      </c>
      <c r="K28" s="8">
        <f t="shared" si="0"/>
        <v>51.714285714285715</v>
      </c>
      <c r="L28" s="8">
        <v>196.10310000000013</v>
      </c>
      <c r="M28" s="17">
        <v>195.7</v>
      </c>
      <c r="N28" s="17">
        <f t="shared" si="1"/>
        <v>0.2503832396525294</v>
      </c>
      <c r="O28" s="17">
        <f t="shared" si="2"/>
        <v>0.26425286517264035</v>
      </c>
      <c r="P28" s="8"/>
    </row>
    <row r="29" spans="1:16" x14ac:dyDescent="0.25">
      <c r="A29" s="5" t="s">
        <v>19</v>
      </c>
      <c r="B29" s="6">
        <v>95</v>
      </c>
      <c r="C29" s="6">
        <v>76</v>
      </c>
      <c r="D29" s="6">
        <v>103</v>
      </c>
      <c r="E29" s="6">
        <v>83</v>
      </c>
      <c r="F29" s="6">
        <v>83</v>
      </c>
      <c r="G29" s="6">
        <v>91</v>
      </c>
      <c r="H29" s="7">
        <v>80</v>
      </c>
      <c r="I29" s="7">
        <v>70</v>
      </c>
      <c r="J29" s="7">
        <v>87</v>
      </c>
      <c r="K29" s="8">
        <f t="shared" si="0"/>
        <v>85.285714285714292</v>
      </c>
      <c r="L29" s="8">
        <v>310.58509999999933</v>
      </c>
      <c r="M29" s="17">
        <v>308.8</v>
      </c>
      <c r="N29" s="17">
        <f t="shared" si="1"/>
        <v>0.28173575129533679</v>
      </c>
      <c r="O29" s="17">
        <f t="shared" si="2"/>
        <v>0.27618430792005921</v>
      </c>
      <c r="P29" s="8"/>
    </row>
    <row r="30" spans="1:16" x14ac:dyDescent="0.25">
      <c r="A30" s="5" t="s">
        <v>23</v>
      </c>
      <c r="B30" s="6">
        <v>14</v>
      </c>
      <c r="C30" s="6">
        <v>19</v>
      </c>
      <c r="D30" s="6">
        <v>21</v>
      </c>
      <c r="E30" s="6">
        <v>17</v>
      </c>
      <c r="F30" s="6">
        <v>18</v>
      </c>
      <c r="G30" s="6">
        <v>11</v>
      </c>
      <c r="H30" s="7">
        <v>17</v>
      </c>
      <c r="I30" s="7">
        <v>11</v>
      </c>
      <c r="J30" s="7">
        <v>13</v>
      </c>
      <c r="K30" s="8">
        <f t="shared" si="0"/>
        <v>15.428571428571429</v>
      </c>
      <c r="L30" s="8">
        <v>53.644999999999968</v>
      </c>
      <c r="M30" s="17">
        <v>52.9</v>
      </c>
      <c r="N30" s="17">
        <f t="shared" si="1"/>
        <v>0.24574669187145559</v>
      </c>
      <c r="O30" s="17">
        <f t="shared" si="2"/>
        <v>0.29165541452876048</v>
      </c>
      <c r="P30" s="8"/>
    </row>
    <row r="31" spans="1:16" x14ac:dyDescent="0.25">
      <c r="A31" s="5" t="s">
        <v>4</v>
      </c>
      <c r="B31" s="6">
        <v>77</v>
      </c>
      <c r="C31" s="6">
        <v>116</v>
      </c>
      <c r="D31" s="6">
        <v>69</v>
      </c>
      <c r="E31" s="6">
        <v>71</v>
      </c>
      <c r="F31" s="6">
        <v>76</v>
      </c>
      <c r="G31" s="6">
        <v>86</v>
      </c>
      <c r="H31" s="7">
        <v>81</v>
      </c>
      <c r="I31" s="7">
        <v>59</v>
      </c>
      <c r="J31" s="7">
        <v>110</v>
      </c>
      <c r="K31" s="8">
        <f t="shared" si="0"/>
        <v>78.857142857142861</v>
      </c>
      <c r="L31" s="8">
        <v>263.71389999999985</v>
      </c>
      <c r="M31" s="17">
        <v>264.60000000000002</v>
      </c>
      <c r="N31" s="17">
        <f t="shared" si="1"/>
        <v>0.4157218442932728</v>
      </c>
      <c r="O31" s="17">
        <f t="shared" si="2"/>
        <v>0.29802397149335924</v>
      </c>
      <c r="P31" s="8"/>
    </row>
    <row r="32" spans="1:16" x14ac:dyDescent="0.25">
      <c r="A32" s="5" t="s">
        <v>8</v>
      </c>
      <c r="B32" s="6">
        <v>104</v>
      </c>
      <c r="C32" s="6">
        <v>123</v>
      </c>
      <c r="D32" s="6">
        <v>128</v>
      </c>
      <c r="E32" s="6">
        <v>92</v>
      </c>
      <c r="F32" s="6">
        <v>105</v>
      </c>
      <c r="G32" s="6">
        <v>111</v>
      </c>
      <c r="H32" s="7">
        <v>105</v>
      </c>
      <c r="I32" s="7">
        <v>70</v>
      </c>
      <c r="J32" s="7">
        <v>103</v>
      </c>
      <c r="K32" s="8">
        <f t="shared" si="0"/>
        <v>102</v>
      </c>
      <c r="L32" s="8">
        <v>324.32970000000159</v>
      </c>
      <c r="M32" s="17">
        <v>324.5</v>
      </c>
      <c r="N32" s="17">
        <f t="shared" si="1"/>
        <v>0.31741140215716485</v>
      </c>
      <c r="O32" s="17">
        <f t="shared" si="2"/>
        <v>0.31432973805855163</v>
      </c>
      <c r="P32" s="8"/>
    </row>
    <row r="33" spans="1:16" x14ac:dyDescent="0.25">
      <c r="A33" s="5" t="s">
        <v>9</v>
      </c>
      <c r="B33" s="6">
        <v>6</v>
      </c>
      <c r="C33" s="6">
        <v>2</v>
      </c>
      <c r="D33" s="6">
        <v>5</v>
      </c>
      <c r="E33" s="6">
        <v>3</v>
      </c>
      <c r="F33" s="6">
        <v>4</v>
      </c>
      <c r="G33" s="6">
        <v>2</v>
      </c>
      <c r="H33" s="7">
        <v>2</v>
      </c>
      <c r="I33" s="7">
        <v>2</v>
      </c>
      <c r="J33" s="7">
        <v>48</v>
      </c>
      <c r="K33" s="8">
        <f t="shared" si="0"/>
        <v>9.4285714285714288</v>
      </c>
      <c r="L33" s="8">
        <v>48.07879999999993</v>
      </c>
      <c r="M33" s="17">
        <v>28.9</v>
      </c>
      <c r="N33" s="17">
        <f t="shared" si="1"/>
        <v>1.6608996539792389</v>
      </c>
      <c r="O33" s="17">
        <f t="shared" si="2"/>
        <v>0.3262481463173505</v>
      </c>
      <c r="P33" s="8"/>
    </row>
    <row r="39" spans="1:16" ht="45" x14ac:dyDescent="0.25">
      <c r="N39" s="3" t="s">
        <v>134</v>
      </c>
    </row>
    <row r="40" spans="1:16" x14ac:dyDescent="0.25">
      <c r="A40" s="7" t="s">
        <v>38</v>
      </c>
      <c r="J40" s="7">
        <f>J4</f>
        <v>3</v>
      </c>
      <c r="M40" s="7">
        <f>M4</f>
        <v>83</v>
      </c>
      <c r="N40" s="28">
        <f>J40/M40</f>
        <v>3.614457831325301E-2</v>
      </c>
    </row>
    <row r="41" spans="1:16" x14ac:dyDescent="0.25">
      <c r="A41" s="7" t="s">
        <v>20</v>
      </c>
      <c r="J41" s="7">
        <f>J23</f>
        <v>14</v>
      </c>
      <c r="M41" s="7">
        <f>M23</f>
        <v>87.8</v>
      </c>
      <c r="N41" s="28">
        <f t="shared" ref="N41:N49" si="3">J41/M41</f>
        <v>0.15945330296127563</v>
      </c>
    </row>
    <row r="42" spans="1:16" x14ac:dyDescent="0.25">
      <c r="A42" s="7" t="s">
        <v>16</v>
      </c>
      <c r="J42" s="7">
        <f>J25</f>
        <v>25</v>
      </c>
      <c r="M42" s="7">
        <f>M25</f>
        <v>129.30000000000001</v>
      </c>
      <c r="N42" s="28">
        <f t="shared" si="3"/>
        <v>0.19334880123743231</v>
      </c>
    </row>
    <row r="43" spans="1:16" x14ac:dyDescent="0.25">
      <c r="A43" s="7" t="s">
        <v>18</v>
      </c>
      <c r="J43" s="7">
        <f>J11</f>
        <v>8</v>
      </c>
      <c r="M43" s="7">
        <f>M11</f>
        <v>45</v>
      </c>
      <c r="N43" s="28">
        <f t="shared" si="3"/>
        <v>0.17777777777777778</v>
      </c>
    </row>
    <row r="44" spans="1:16" x14ac:dyDescent="0.25">
      <c r="A44" s="7" t="s">
        <v>37</v>
      </c>
      <c r="J44" s="7">
        <f>J2</f>
        <v>1</v>
      </c>
      <c r="M44" s="7">
        <f>M2</f>
        <v>11.9</v>
      </c>
      <c r="N44" s="28">
        <f t="shared" si="3"/>
        <v>8.4033613445378144E-2</v>
      </c>
    </row>
    <row r="45" spans="1:16" x14ac:dyDescent="0.25">
      <c r="A45" s="7" t="s">
        <v>9</v>
      </c>
      <c r="J45" s="7">
        <f>J33</f>
        <v>48</v>
      </c>
      <c r="M45" s="7">
        <f>M33</f>
        <v>28.9</v>
      </c>
      <c r="N45" s="28">
        <f t="shared" si="3"/>
        <v>1.6608996539792389</v>
      </c>
    </row>
    <row r="46" spans="1:16" x14ac:dyDescent="0.25">
      <c r="A46" s="7" t="s">
        <v>36</v>
      </c>
      <c r="J46" s="7">
        <f>J19</f>
        <v>19</v>
      </c>
      <c r="M46" s="7">
        <f>M19</f>
        <v>26.7</v>
      </c>
      <c r="N46" s="28">
        <f t="shared" si="3"/>
        <v>0.71161048689138584</v>
      </c>
    </row>
    <row r="47" spans="1:16" x14ac:dyDescent="0.25">
      <c r="A47" s="7" t="s">
        <v>35</v>
      </c>
      <c r="J47" s="7">
        <f>J3</f>
        <v>15</v>
      </c>
      <c r="M47" s="7">
        <f>M3</f>
        <v>197.5</v>
      </c>
      <c r="N47" s="28">
        <f t="shared" si="3"/>
        <v>7.5949367088607597E-2</v>
      </c>
    </row>
    <row r="48" spans="1:16" x14ac:dyDescent="0.25">
      <c r="A48" s="7" t="s">
        <v>110</v>
      </c>
      <c r="J48" s="7">
        <f>J8</f>
        <v>7</v>
      </c>
      <c r="M48" s="7">
        <f>M8</f>
        <v>68.3</v>
      </c>
      <c r="N48" s="28">
        <f t="shared" si="3"/>
        <v>0.10248901903367497</v>
      </c>
    </row>
    <row r="49" spans="1:14" x14ac:dyDescent="0.25">
      <c r="A49" s="7" t="s">
        <v>144</v>
      </c>
      <c r="J49" s="7">
        <f>J5+J6+J7+J9+J10+J12+J13+J14+J15+J16+J17+J18+J20+J21+J22+J24+J26+J27+J28+J29+J30+J31+J32</f>
        <v>895</v>
      </c>
      <c r="M49" s="7">
        <f>M5+M6+M7+M9+M10+M12+M13+M14+M15+M16+M17+M18+M20+M21+M22+M24+M26+M27+M28+M29+M30+M31+M32</f>
        <v>4624.3</v>
      </c>
      <c r="N49" s="28">
        <f t="shared" si="3"/>
        <v>0.19354280647881841</v>
      </c>
    </row>
  </sheetData>
  <autoFilter ref="A1:Q1">
    <sortState ref="A2:Q33">
      <sortCondition ref="O1"/>
    </sortState>
  </autoFilter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78"/>
  <sheetViews>
    <sheetView zoomScale="80" zoomScaleNormal="80" workbookViewId="0">
      <pane xSplit="1" ySplit="1" topLeftCell="AC2" activePane="bottomRight" state="frozen"/>
      <selection pane="topRight" activeCell="B1" sqref="B1"/>
      <selection pane="bottomLeft" activeCell="A2" sqref="A2"/>
      <selection pane="bottomRight" activeCell="X59" sqref="X59"/>
    </sheetView>
  </sheetViews>
  <sheetFormatPr defaultRowHeight="15" x14ac:dyDescent="0.25"/>
  <cols>
    <col min="1" max="1" width="42.28515625" style="7" bestFit="1" customWidth="1"/>
    <col min="2" max="2" width="10.140625" style="30" bestFit="1" customWidth="1"/>
    <col min="3" max="9" width="9.140625" style="7"/>
    <col min="10" max="11" width="10.28515625" style="7" customWidth="1"/>
    <col min="12" max="12" width="11" style="7" bestFit="1" customWidth="1"/>
    <col min="13" max="13" width="14.7109375" style="22" customWidth="1"/>
    <col min="14" max="19" width="14.7109375" style="7" customWidth="1"/>
    <col min="20" max="21" width="14.7109375" style="17" customWidth="1"/>
    <col min="22" max="22" width="14.7109375" style="7" customWidth="1"/>
    <col min="23" max="23" width="14.7109375" style="29" customWidth="1"/>
    <col min="24" max="24" width="14.7109375" style="31" customWidth="1"/>
    <col min="25" max="26" width="14.7109375" style="29" customWidth="1"/>
    <col min="27" max="16384" width="9.140625" style="7"/>
  </cols>
  <sheetData>
    <row r="1" spans="1:26" s="4" customFormat="1" ht="30" x14ac:dyDescent="0.25">
      <c r="A1" s="1"/>
      <c r="B1" s="1" t="s">
        <v>107</v>
      </c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  <c r="K1" s="2">
        <v>2015</v>
      </c>
      <c r="L1" s="2">
        <v>2016</v>
      </c>
      <c r="M1" s="21" t="s">
        <v>119</v>
      </c>
      <c r="N1" s="10" t="s">
        <v>117</v>
      </c>
      <c r="O1" s="10" t="s">
        <v>118</v>
      </c>
      <c r="P1" s="10" t="s">
        <v>120</v>
      </c>
      <c r="Q1" s="10" t="s">
        <v>121</v>
      </c>
      <c r="R1" s="10" t="s">
        <v>124</v>
      </c>
      <c r="S1" s="10" t="s">
        <v>136</v>
      </c>
      <c r="T1" s="20" t="s">
        <v>137</v>
      </c>
      <c r="U1" s="20" t="s">
        <v>139</v>
      </c>
      <c r="V1" s="10" t="s">
        <v>138</v>
      </c>
      <c r="W1" s="10" t="s">
        <v>147</v>
      </c>
      <c r="X1" s="20" t="s">
        <v>148</v>
      </c>
      <c r="Y1" s="20" t="s">
        <v>149</v>
      </c>
      <c r="Z1" s="10" t="s">
        <v>150</v>
      </c>
    </row>
    <row r="2" spans="1:26" s="29" customFormat="1" hidden="1" x14ac:dyDescent="0.25">
      <c r="A2" s="5" t="s">
        <v>75</v>
      </c>
      <c r="B2" s="30">
        <v>49</v>
      </c>
      <c r="C2" s="6">
        <v>1</v>
      </c>
      <c r="D2" s="6">
        <v>1</v>
      </c>
      <c r="E2" s="6"/>
      <c r="F2" s="6"/>
      <c r="G2" s="6"/>
      <c r="H2" s="6"/>
      <c r="M2" s="22">
        <f>AVERAGE(C2:I2)</f>
        <v>1</v>
      </c>
      <c r="N2" s="29">
        <v>0.77869999999999995</v>
      </c>
      <c r="O2" s="8">
        <f>M2/N2</f>
        <v>1.284191601386927</v>
      </c>
      <c r="P2" s="8">
        <f>AVERAGE(D2:J2)</f>
        <v>1</v>
      </c>
      <c r="Q2" s="8">
        <v>0.77869999999999995</v>
      </c>
      <c r="R2" s="8">
        <f>P2/Q2</f>
        <v>1.284191601386927</v>
      </c>
      <c r="S2" s="17" t="e">
        <f>AVERAGE(E2:K2)</f>
        <v>#DIV/0!</v>
      </c>
      <c r="T2" s="17">
        <v>0.77869999999999995</v>
      </c>
      <c r="U2" s="17">
        <f>K2/T2</f>
        <v>0</v>
      </c>
      <c r="V2" s="17">
        <v>0</v>
      </c>
      <c r="W2" s="17"/>
      <c r="X2" s="17">
        <v>0.78129999999999988</v>
      </c>
      <c r="Y2" s="17">
        <f t="shared" ref="Y2:Y33" si="0">L2/X2</f>
        <v>0</v>
      </c>
      <c r="Z2" s="17">
        <f t="shared" ref="Z2:Z33" si="1">W2/X2</f>
        <v>0</v>
      </c>
    </row>
    <row r="3" spans="1:26" hidden="1" x14ac:dyDescent="0.25">
      <c r="A3" s="5" t="s">
        <v>100</v>
      </c>
      <c r="B3" s="30">
        <v>88</v>
      </c>
      <c r="C3" s="6">
        <v>1</v>
      </c>
      <c r="D3" s="6"/>
      <c r="E3" s="6"/>
      <c r="F3" s="6"/>
      <c r="G3" s="6"/>
      <c r="H3" s="6"/>
      <c r="M3" s="22">
        <f>AVERAGE(C3:I3)</f>
        <v>1</v>
      </c>
      <c r="N3" s="7">
        <v>7.0285999999999982</v>
      </c>
      <c r="O3" s="8">
        <f>M3/N3</f>
        <v>0.14227584440713659</v>
      </c>
      <c r="P3" s="8">
        <v>0</v>
      </c>
      <c r="Q3" s="8">
        <v>7.0309999999999988</v>
      </c>
      <c r="R3" s="8">
        <f>P3/Q3</f>
        <v>0</v>
      </c>
      <c r="S3" s="17" t="e">
        <f>AVERAGE(E3:K3)</f>
        <v>#DIV/0!</v>
      </c>
      <c r="T3" s="17">
        <v>8.0755999999999997</v>
      </c>
      <c r="U3" s="17">
        <f>K3/T3</f>
        <v>0</v>
      </c>
      <c r="V3" s="17">
        <v>0</v>
      </c>
      <c r="W3" s="17"/>
      <c r="X3" s="17">
        <v>9.6560000000000041</v>
      </c>
      <c r="Y3" s="17">
        <f t="shared" si="0"/>
        <v>0</v>
      </c>
      <c r="Z3" s="17">
        <f t="shared" si="1"/>
        <v>0</v>
      </c>
    </row>
    <row r="4" spans="1:26" hidden="1" x14ac:dyDescent="0.25">
      <c r="A4" s="5" t="s">
        <v>146</v>
      </c>
      <c r="B4" s="30">
        <v>153</v>
      </c>
      <c r="C4" s="31"/>
      <c r="D4" s="31"/>
      <c r="E4" s="31"/>
      <c r="F4" s="31"/>
      <c r="G4" s="31"/>
      <c r="H4" s="31"/>
      <c r="L4" s="29">
        <v>2</v>
      </c>
      <c r="O4" s="31"/>
      <c r="P4" s="31"/>
      <c r="Q4" s="31"/>
      <c r="R4" s="31"/>
      <c r="S4" s="17"/>
      <c r="V4" s="17"/>
      <c r="W4" s="17">
        <f t="shared" ref="W4:W35" si="2">AVERAGE(E4:L4)</f>
        <v>2</v>
      </c>
      <c r="X4" s="17">
        <v>41.931199999999947</v>
      </c>
      <c r="Y4" s="17">
        <f t="shared" si="0"/>
        <v>4.7697180142710023E-2</v>
      </c>
      <c r="Z4" s="17">
        <f t="shared" si="1"/>
        <v>4.7697180142710023E-2</v>
      </c>
    </row>
    <row r="5" spans="1:26" hidden="1" x14ac:dyDescent="0.25">
      <c r="A5" s="5" t="s">
        <v>115</v>
      </c>
      <c r="B5" s="30">
        <v>663</v>
      </c>
      <c r="C5" s="6"/>
      <c r="D5" s="6"/>
      <c r="E5" s="6"/>
      <c r="F5" s="6"/>
      <c r="G5" s="6"/>
      <c r="H5" s="6"/>
      <c r="J5" s="7">
        <v>8</v>
      </c>
      <c r="K5" s="7">
        <v>3</v>
      </c>
      <c r="L5" s="29">
        <v>1</v>
      </c>
      <c r="O5" s="8"/>
      <c r="P5" s="8">
        <f>AVERAGE(D5:J5)</f>
        <v>8</v>
      </c>
      <c r="Q5" s="8">
        <v>50.911600000000043</v>
      </c>
      <c r="R5" s="8">
        <f>P5/Q5</f>
        <v>0.15713511262659186</v>
      </c>
      <c r="S5" s="17">
        <f>AVERAGE(E5:K5)</f>
        <v>5.5</v>
      </c>
      <c r="T5" s="17">
        <v>50.871400000000008</v>
      </c>
      <c r="U5" s="17">
        <f>K5/T5</f>
        <v>5.8972231941719702E-2</v>
      </c>
      <c r="V5" s="17">
        <f>S5/T5</f>
        <v>0.10811575855981945</v>
      </c>
      <c r="W5" s="17">
        <f t="shared" si="2"/>
        <v>4</v>
      </c>
      <c r="X5" s="17">
        <v>50.866499999999988</v>
      </c>
      <c r="Y5" s="17">
        <f t="shared" si="0"/>
        <v>1.9659304257222343E-2</v>
      </c>
      <c r="Z5" s="17">
        <f t="shared" si="1"/>
        <v>7.8637217028889372E-2</v>
      </c>
    </row>
    <row r="6" spans="1:26" hidden="1" x14ac:dyDescent="0.25">
      <c r="A6" s="5" t="s">
        <v>94</v>
      </c>
      <c r="B6" s="30">
        <v>77</v>
      </c>
      <c r="C6" s="6">
        <v>1</v>
      </c>
      <c r="D6" s="6">
        <v>1</v>
      </c>
      <c r="E6" s="6">
        <v>1</v>
      </c>
      <c r="F6" s="6">
        <v>1</v>
      </c>
      <c r="G6" s="6"/>
      <c r="H6" s="6">
        <v>1</v>
      </c>
      <c r="J6" s="7">
        <v>1</v>
      </c>
      <c r="K6" s="7">
        <v>1</v>
      </c>
      <c r="L6" s="29">
        <v>1</v>
      </c>
      <c r="M6" s="22">
        <f>AVERAGE(C6:I6)</f>
        <v>1</v>
      </c>
      <c r="N6" s="7">
        <v>12.451500000000001</v>
      </c>
      <c r="O6" s="8">
        <f>M6/N6</f>
        <v>8.0311609043087165E-2</v>
      </c>
      <c r="P6" s="8">
        <f>AVERAGE(D6:J6)</f>
        <v>1</v>
      </c>
      <c r="Q6" s="8">
        <v>12.997799999999998</v>
      </c>
      <c r="R6" s="8">
        <f>P6/Q6</f>
        <v>7.6936096877933194E-2</v>
      </c>
      <c r="S6" s="17">
        <f>AVERAGE(E6:K6)</f>
        <v>1</v>
      </c>
      <c r="T6" s="17">
        <v>12.452499999999999</v>
      </c>
      <c r="U6" s="17">
        <f>K6/T6</f>
        <v>8.0305159606504722E-2</v>
      </c>
      <c r="V6" s="17">
        <f>S6/T6</f>
        <v>8.0305159606504722E-2</v>
      </c>
      <c r="W6" s="17">
        <f t="shared" si="2"/>
        <v>1</v>
      </c>
      <c r="X6" s="17">
        <v>12.452499999999999</v>
      </c>
      <c r="Y6" s="17">
        <f t="shared" si="0"/>
        <v>8.0305159606504722E-2</v>
      </c>
      <c r="Z6" s="17">
        <f t="shared" si="1"/>
        <v>8.0305159606504722E-2</v>
      </c>
    </row>
    <row r="7" spans="1:26" hidden="1" x14ac:dyDescent="0.25">
      <c r="A7" s="5" t="s">
        <v>68</v>
      </c>
      <c r="B7" s="30">
        <v>40</v>
      </c>
      <c r="C7" s="6">
        <v>2</v>
      </c>
      <c r="D7" s="6">
        <v>3</v>
      </c>
      <c r="E7" s="6">
        <v>2</v>
      </c>
      <c r="F7" s="6">
        <v>1</v>
      </c>
      <c r="G7" s="6"/>
      <c r="H7" s="6">
        <v>1</v>
      </c>
      <c r="I7" s="7">
        <v>1</v>
      </c>
      <c r="J7" s="7">
        <v>3</v>
      </c>
      <c r="K7" s="7">
        <v>1</v>
      </c>
      <c r="L7" s="29"/>
      <c r="M7" s="22">
        <f>AVERAGE(C7:I7)</f>
        <v>1.6666666666666667</v>
      </c>
      <c r="N7" s="7">
        <v>18.509000000000011</v>
      </c>
      <c r="O7" s="8">
        <f>M7/N7</f>
        <v>9.004628378986794E-2</v>
      </c>
      <c r="P7" s="8">
        <f>AVERAGE(D7:J7)</f>
        <v>1.8333333333333333</v>
      </c>
      <c r="Q7" s="8">
        <v>18.722200000000008</v>
      </c>
      <c r="R7" s="8">
        <f>P7/Q7</f>
        <v>9.792296489372683E-2</v>
      </c>
      <c r="S7" s="17">
        <f>AVERAGE(E7:K7)</f>
        <v>1.5</v>
      </c>
      <c r="T7" s="17">
        <v>18.531499999999998</v>
      </c>
      <c r="U7" s="17">
        <f>K7/T7</f>
        <v>5.3962172517065546E-2</v>
      </c>
      <c r="V7" s="17">
        <f>S7/T7</f>
        <v>8.0943258775598312E-2</v>
      </c>
      <c r="W7" s="17">
        <f t="shared" si="2"/>
        <v>1.5</v>
      </c>
      <c r="X7" s="17">
        <v>18.531500000000005</v>
      </c>
      <c r="Y7" s="17">
        <f t="shared" si="0"/>
        <v>0</v>
      </c>
      <c r="Z7" s="17">
        <f t="shared" si="1"/>
        <v>8.0943258775598284E-2</v>
      </c>
    </row>
    <row r="8" spans="1:26" hidden="1" x14ac:dyDescent="0.25">
      <c r="A8" s="5" t="s">
        <v>113</v>
      </c>
      <c r="B8" s="30">
        <v>75</v>
      </c>
      <c r="C8" s="6"/>
      <c r="D8" s="6"/>
      <c r="E8" s="6"/>
      <c r="F8" s="6"/>
      <c r="G8" s="6"/>
      <c r="H8" s="6"/>
      <c r="J8" s="7">
        <v>1</v>
      </c>
      <c r="K8" s="7">
        <v>1</v>
      </c>
      <c r="L8" s="29"/>
      <c r="O8" s="8"/>
      <c r="P8" s="8">
        <f>AVERAGE(D8:J8)</f>
        <v>1</v>
      </c>
      <c r="Q8" s="8">
        <v>11.907700000000004</v>
      </c>
      <c r="R8" s="8">
        <f>P8/Q8</f>
        <v>8.3979273915197702E-2</v>
      </c>
      <c r="S8" s="17">
        <f>AVERAGE(E8:K8)</f>
        <v>1</v>
      </c>
      <c r="T8" s="17">
        <v>11.907100000000002</v>
      </c>
      <c r="U8" s="17">
        <f>K8/T8</f>
        <v>8.398350563949239E-2</v>
      </c>
      <c r="V8" s="17">
        <f>S8/T8</f>
        <v>8.398350563949239E-2</v>
      </c>
      <c r="W8" s="17">
        <f t="shared" si="2"/>
        <v>1</v>
      </c>
      <c r="X8" s="17">
        <v>11.910000000000004</v>
      </c>
      <c r="Y8" s="17">
        <f t="shared" si="0"/>
        <v>0</v>
      </c>
      <c r="Z8" s="17">
        <f t="shared" si="1"/>
        <v>8.3963056255247664E-2</v>
      </c>
    </row>
    <row r="9" spans="1:26" hidden="1" x14ac:dyDescent="0.25">
      <c r="A9" s="5" t="s">
        <v>72</v>
      </c>
      <c r="B9" s="30">
        <v>44</v>
      </c>
      <c r="C9" s="6">
        <v>7</v>
      </c>
      <c r="D9" s="6">
        <v>2</v>
      </c>
      <c r="E9" s="6"/>
      <c r="F9" s="6">
        <v>2</v>
      </c>
      <c r="G9" s="6">
        <v>3</v>
      </c>
      <c r="H9" s="6">
        <v>1</v>
      </c>
      <c r="I9" s="7">
        <v>3</v>
      </c>
      <c r="J9" s="7">
        <v>3</v>
      </c>
      <c r="K9" s="7">
        <v>1</v>
      </c>
      <c r="L9" s="29">
        <v>4</v>
      </c>
      <c r="M9" s="22">
        <f>AVERAGE(C9:I9)</f>
        <v>3</v>
      </c>
      <c r="N9" s="7">
        <v>25.892300000000009</v>
      </c>
      <c r="O9" s="8">
        <f>M9/N9</f>
        <v>0.11586456205126616</v>
      </c>
      <c r="P9" s="8">
        <f>AVERAGE(D9:J9)</f>
        <v>2.3333333333333335</v>
      </c>
      <c r="Q9" s="8">
        <v>28.863999999999983</v>
      </c>
      <c r="R9" s="8">
        <f>P9/Q9</f>
        <v>8.0838876570583945E-2</v>
      </c>
      <c r="S9" s="17">
        <f>AVERAGE(E9:K9)</f>
        <v>2.1666666666666665</v>
      </c>
      <c r="T9" s="17">
        <v>25.926000000000002</v>
      </c>
      <c r="U9" s="17">
        <f>K9/T9</f>
        <v>3.8571318367661804E-2</v>
      </c>
      <c r="V9" s="17">
        <f>S9/T9</f>
        <v>8.3571189796600567E-2</v>
      </c>
      <c r="W9" s="17">
        <f t="shared" si="2"/>
        <v>2.4285714285714284</v>
      </c>
      <c r="X9" s="17">
        <v>25.920900000000007</v>
      </c>
      <c r="Y9" s="17">
        <f t="shared" si="0"/>
        <v>0.15431562947274202</v>
      </c>
      <c r="Z9" s="17">
        <f t="shared" si="1"/>
        <v>9.3691632179879081E-2</v>
      </c>
    </row>
    <row r="10" spans="1:26" hidden="1" x14ac:dyDescent="0.25">
      <c r="A10" s="5" t="s">
        <v>145</v>
      </c>
      <c r="B10" s="30">
        <v>152</v>
      </c>
      <c r="C10" s="31"/>
      <c r="D10" s="31"/>
      <c r="E10" s="31"/>
      <c r="F10" s="31"/>
      <c r="G10" s="31"/>
      <c r="H10" s="31"/>
      <c r="L10" s="29">
        <v>2</v>
      </c>
      <c r="O10" s="31"/>
      <c r="P10" s="31"/>
      <c r="Q10" s="31"/>
      <c r="R10" s="31"/>
      <c r="S10" s="17"/>
      <c r="V10" s="17"/>
      <c r="W10" s="17">
        <f t="shared" si="2"/>
        <v>2</v>
      </c>
      <c r="X10" s="17">
        <v>20.812899999999999</v>
      </c>
      <c r="Y10" s="17">
        <f t="shared" si="0"/>
        <v>9.6094249239654261E-2</v>
      </c>
      <c r="Z10" s="17">
        <f t="shared" si="1"/>
        <v>9.6094249239654261E-2</v>
      </c>
    </row>
    <row r="11" spans="1:26" hidden="1" x14ac:dyDescent="0.25">
      <c r="A11" s="5" t="s">
        <v>55</v>
      </c>
      <c r="B11" s="30">
        <v>25</v>
      </c>
      <c r="C11" s="6">
        <v>10</v>
      </c>
      <c r="D11" s="6">
        <v>7</v>
      </c>
      <c r="E11" s="6">
        <v>11</v>
      </c>
      <c r="F11" s="6">
        <v>5</v>
      </c>
      <c r="G11" s="6">
        <v>13</v>
      </c>
      <c r="H11" s="6">
        <v>10</v>
      </c>
      <c r="I11" s="7">
        <v>15</v>
      </c>
      <c r="J11" s="7">
        <v>10</v>
      </c>
      <c r="K11" s="7">
        <v>15</v>
      </c>
      <c r="L11" s="29">
        <v>10</v>
      </c>
      <c r="M11" s="22">
        <f>AVERAGE(C11:I11)</f>
        <v>10.142857142857142</v>
      </c>
      <c r="N11" s="7">
        <v>82.738799999999898</v>
      </c>
      <c r="O11" s="8">
        <f>M11/N11</f>
        <v>0.12258888384720536</v>
      </c>
      <c r="P11" s="8">
        <f t="shared" ref="P11:P34" si="3">AVERAGE(D11:J11)</f>
        <v>10.142857142857142</v>
      </c>
      <c r="Q11" s="8">
        <v>83.601999999999819</v>
      </c>
      <c r="R11" s="8">
        <f t="shared" ref="R11:R26" si="4">P11/Q11</f>
        <v>0.12132313991121223</v>
      </c>
      <c r="S11" s="17">
        <f t="shared" ref="S11:S34" si="5">AVERAGE(E11:K11)</f>
        <v>11.285714285714286</v>
      </c>
      <c r="T11" s="17">
        <v>82.765099999999833</v>
      </c>
      <c r="U11" s="17">
        <f t="shared" ref="U11:U34" si="6">K11/T11</f>
        <v>0.18123581074631734</v>
      </c>
      <c r="V11" s="17">
        <f t="shared" ref="V11:V34" si="7">S11/T11</f>
        <v>0.13635837189484831</v>
      </c>
      <c r="W11" s="17">
        <f t="shared" si="2"/>
        <v>11.125</v>
      </c>
      <c r="X11" s="17">
        <v>83.370799999999946</v>
      </c>
      <c r="Y11" s="17">
        <f t="shared" si="0"/>
        <v>0.11994607224591831</v>
      </c>
      <c r="Z11" s="17">
        <f t="shared" si="1"/>
        <v>0.13344000537358414</v>
      </c>
    </row>
    <row r="12" spans="1:26" hidden="1" x14ac:dyDescent="0.25">
      <c r="A12" s="5" t="s">
        <v>82</v>
      </c>
      <c r="B12" s="30">
        <v>59</v>
      </c>
      <c r="C12" s="6">
        <v>2</v>
      </c>
      <c r="D12" s="6"/>
      <c r="E12" s="6">
        <v>2</v>
      </c>
      <c r="F12" s="6">
        <v>2</v>
      </c>
      <c r="G12" s="6">
        <v>4</v>
      </c>
      <c r="H12" s="6">
        <v>2</v>
      </c>
      <c r="I12" s="7">
        <v>1</v>
      </c>
      <c r="J12" s="7">
        <v>5</v>
      </c>
      <c r="K12" s="7">
        <v>3</v>
      </c>
      <c r="L12" s="29">
        <v>4</v>
      </c>
      <c r="M12" s="22">
        <f>AVERAGE(C12:I12)</f>
        <v>2.1666666666666665</v>
      </c>
      <c r="N12" s="7">
        <v>20.046400000000009</v>
      </c>
      <c r="O12" s="8">
        <f>M12/N12</f>
        <v>0.10808258174368793</v>
      </c>
      <c r="P12" s="8">
        <f t="shared" si="3"/>
        <v>2.6666666666666665</v>
      </c>
      <c r="Q12" s="8">
        <v>20.094899999999999</v>
      </c>
      <c r="R12" s="8">
        <f t="shared" si="4"/>
        <v>0.13270365449276517</v>
      </c>
      <c r="S12" s="17">
        <f t="shared" si="5"/>
        <v>2.7142857142857144</v>
      </c>
      <c r="T12" s="17">
        <v>20.05810000000001</v>
      </c>
      <c r="U12" s="17">
        <f t="shared" si="6"/>
        <v>0.14956551218709641</v>
      </c>
      <c r="V12" s="17">
        <f t="shared" si="7"/>
        <v>0.13532117769308724</v>
      </c>
      <c r="W12" s="17">
        <f t="shared" si="2"/>
        <v>2.875</v>
      </c>
      <c r="X12" s="17">
        <v>20.054599999999997</v>
      </c>
      <c r="Y12" s="17">
        <f t="shared" si="0"/>
        <v>0.19945548652179554</v>
      </c>
      <c r="Z12" s="17">
        <f t="shared" si="1"/>
        <v>0.14335863093754053</v>
      </c>
    </row>
    <row r="13" spans="1:26" hidden="1" x14ac:dyDescent="0.25">
      <c r="A13" s="5" t="s">
        <v>57</v>
      </c>
      <c r="B13" s="30">
        <v>27</v>
      </c>
      <c r="C13" s="6">
        <v>16</v>
      </c>
      <c r="D13" s="6">
        <v>24</v>
      </c>
      <c r="E13" s="6">
        <v>11</v>
      </c>
      <c r="F13" s="6">
        <v>18</v>
      </c>
      <c r="G13" s="6">
        <v>22</v>
      </c>
      <c r="H13" s="6">
        <v>24</v>
      </c>
      <c r="I13" s="7">
        <v>19</v>
      </c>
      <c r="J13" s="7">
        <v>22</v>
      </c>
      <c r="K13" s="7">
        <v>28</v>
      </c>
      <c r="L13" s="29">
        <v>26</v>
      </c>
      <c r="M13" s="22">
        <f>AVERAGE(C13:I13)</f>
        <v>19.142857142857142</v>
      </c>
      <c r="N13" s="7">
        <v>123.60530000000001</v>
      </c>
      <c r="O13" s="8">
        <f>M13/N13</f>
        <v>0.15487084407268248</v>
      </c>
      <c r="P13" s="8">
        <f t="shared" si="3"/>
        <v>20</v>
      </c>
      <c r="Q13" s="8">
        <v>128.23220000000006</v>
      </c>
      <c r="R13" s="8">
        <f t="shared" si="4"/>
        <v>0.15596706599434457</v>
      </c>
      <c r="S13" s="17">
        <f t="shared" si="5"/>
        <v>20.571428571428573</v>
      </c>
      <c r="T13" s="17">
        <v>146.5188</v>
      </c>
      <c r="U13" s="17">
        <f t="shared" si="6"/>
        <v>0.19110175622513972</v>
      </c>
      <c r="V13" s="17">
        <f t="shared" si="7"/>
        <v>0.14040129028785775</v>
      </c>
      <c r="W13" s="17">
        <f t="shared" si="2"/>
        <v>21.25</v>
      </c>
      <c r="X13" s="17">
        <v>146.56959999999964</v>
      </c>
      <c r="Y13" s="17">
        <f t="shared" si="0"/>
        <v>0.17739012728423947</v>
      </c>
      <c r="Z13" s="17">
        <f t="shared" si="1"/>
        <v>0.14498231556884955</v>
      </c>
    </row>
    <row r="14" spans="1:26" hidden="1" x14ac:dyDescent="0.25">
      <c r="A14" s="5" t="s">
        <v>123</v>
      </c>
      <c r="B14" s="30">
        <v>54</v>
      </c>
      <c r="C14" s="6"/>
      <c r="D14" s="6"/>
      <c r="E14" s="6"/>
      <c r="F14" s="6"/>
      <c r="G14" s="6"/>
      <c r="H14" s="6"/>
      <c r="J14" s="7">
        <v>7</v>
      </c>
      <c r="K14" s="7">
        <v>5</v>
      </c>
      <c r="L14" s="29">
        <v>1</v>
      </c>
      <c r="O14" s="8"/>
      <c r="P14" s="8">
        <f t="shared" si="3"/>
        <v>7</v>
      </c>
      <c r="Q14" s="8">
        <v>27.489299999999982</v>
      </c>
      <c r="R14" s="8">
        <f t="shared" si="4"/>
        <v>0.25464453441884677</v>
      </c>
      <c r="S14" s="17">
        <f t="shared" si="5"/>
        <v>6</v>
      </c>
      <c r="T14" s="17">
        <v>27.489299999999982</v>
      </c>
      <c r="U14" s="17">
        <f t="shared" si="6"/>
        <v>0.18188895315631912</v>
      </c>
      <c r="V14" s="17">
        <f t="shared" si="7"/>
        <v>0.21826674378758296</v>
      </c>
      <c r="W14" s="17">
        <f t="shared" si="2"/>
        <v>4.333333333333333</v>
      </c>
      <c r="X14" s="17">
        <v>27.489299999999982</v>
      </c>
      <c r="Y14" s="17">
        <f t="shared" si="0"/>
        <v>3.6377790631263826E-2</v>
      </c>
      <c r="Z14" s="17">
        <f t="shared" si="1"/>
        <v>0.15763709273547655</v>
      </c>
    </row>
    <row r="15" spans="1:26" hidden="1" x14ac:dyDescent="0.25">
      <c r="A15" s="5" t="s">
        <v>103</v>
      </c>
      <c r="B15" s="30">
        <v>91</v>
      </c>
      <c r="C15" s="6">
        <v>3</v>
      </c>
      <c r="D15" s="6">
        <v>1</v>
      </c>
      <c r="E15" s="6"/>
      <c r="F15" s="6">
        <v>3</v>
      </c>
      <c r="G15" s="6"/>
      <c r="H15" s="6">
        <v>11</v>
      </c>
      <c r="I15" s="7">
        <v>2</v>
      </c>
      <c r="J15" s="7">
        <v>6</v>
      </c>
      <c r="K15" s="7">
        <v>3</v>
      </c>
      <c r="L15" s="29">
        <v>10</v>
      </c>
      <c r="M15" s="22">
        <f t="shared" ref="M15:M34" si="8">AVERAGE(C15:I15)</f>
        <v>4</v>
      </c>
      <c r="N15" s="7">
        <v>36.779499999999999</v>
      </c>
      <c r="O15" s="8">
        <f t="shared" ref="O15:O34" si="9">M15/N15</f>
        <v>0.10875623649043625</v>
      </c>
      <c r="P15" s="8">
        <f t="shared" si="3"/>
        <v>4.5999999999999996</v>
      </c>
      <c r="Q15" s="8">
        <v>37.286399999999979</v>
      </c>
      <c r="R15" s="8">
        <f t="shared" si="4"/>
        <v>0.12336937864744256</v>
      </c>
      <c r="S15" s="17">
        <f t="shared" si="5"/>
        <v>5</v>
      </c>
      <c r="T15" s="17">
        <v>36.960300000000004</v>
      </c>
      <c r="U15" s="17">
        <f t="shared" si="6"/>
        <v>8.11681723362635E-2</v>
      </c>
      <c r="V15" s="17">
        <f t="shared" si="7"/>
        <v>0.13528028722710583</v>
      </c>
      <c r="W15" s="17">
        <f t="shared" si="2"/>
        <v>5.833333333333333</v>
      </c>
      <c r="X15" s="17">
        <v>36.951599999999999</v>
      </c>
      <c r="Y15" s="17">
        <f t="shared" si="0"/>
        <v>0.27062427608006151</v>
      </c>
      <c r="Z15" s="17">
        <f t="shared" si="1"/>
        <v>0.15786416104670253</v>
      </c>
    </row>
    <row r="16" spans="1:26" hidden="1" x14ac:dyDescent="0.25">
      <c r="A16" s="5" t="s">
        <v>54</v>
      </c>
      <c r="B16" s="30">
        <v>24</v>
      </c>
      <c r="C16" s="6">
        <v>32</v>
      </c>
      <c r="D16" s="6">
        <v>30</v>
      </c>
      <c r="E16" s="6">
        <v>39</v>
      </c>
      <c r="F16" s="6">
        <v>34</v>
      </c>
      <c r="G16" s="6">
        <v>21</v>
      </c>
      <c r="H16" s="6">
        <v>32</v>
      </c>
      <c r="I16" s="7">
        <v>29</v>
      </c>
      <c r="J16" s="7">
        <v>23</v>
      </c>
      <c r="K16" s="7">
        <v>40</v>
      </c>
      <c r="L16" s="29">
        <v>22</v>
      </c>
      <c r="M16" s="22">
        <f t="shared" si="8"/>
        <v>31</v>
      </c>
      <c r="N16" s="7">
        <v>188.60729999999995</v>
      </c>
      <c r="O16" s="8">
        <f t="shared" si="9"/>
        <v>0.16436267313089159</v>
      </c>
      <c r="P16" s="8">
        <f t="shared" si="3"/>
        <v>29.714285714285715</v>
      </c>
      <c r="Q16" s="8">
        <v>193.65919999999986</v>
      </c>
      <c r="R16" s="8">
        <f t="shared" si="4"/>
        <v>0.15343596232084888</v>
      </c>
      <c r="S16" s="17">
        <f t="shared" si="5"/>
        <v>31.142857142857142</v>
      </c>
      <c r="T16" s="17">
        <v>189.10509999999971</v>
      </c>
      <c r="U16" s="17">
        <f t="shared" si="6"/>
        <v>0.21152258717506858</v>
      </c>
      <c r="V16" s="17">
        <f t="shared" si="7"/>
        <v>0.16468544287201767</v>
      </c>
      <c r="W16" s="17">
        <f t="shared" si="2"/>
        <v>30</v>
      </c>
      <c r="X16" s="17">
        <v>189.59760000000009</v>
      </c>
      <c r="Y16" s="17">
        <f t="shared" si="0"/>
        <v>0.11603522407456629</v>
      </c>
      <c r="Z16" s="17">
        <f t="shared" si="1"/>
        <v>0.15822985101077222</v>
      </c>
    </row>
    <row r="17" spans="1:26" hidden="1" x14ac:dyDescent="0.25">
      <c r="A17" s="5" t="s">
        <v>50</v>
      </c>
      <c r="B17" s="30">
        <v>20</v>
      </c>
      <c r="C17" s="6">
        <v>328</v>
      </c>
      <c r="D17" s="6">
        <v>330</v>
      </c>
      <c r="E17" s="6">
        <v>422</v>
      </c>
      <c r="F17" s="6">
        <v>468</v>
      </c>
      <c r="G17" s="6">
        <v>342</v>
      </c>
      <c r="H17" s="6">
        <v>403</v>
      </c>
      <c r="I17" s="7">
        <v>320</v>
      </c>
      <c r="J17" s="7">
        <v>292</v>
      </c>
      <c r="K17" s="7">
        <v>293</v>
      </c>
      <c r="L17" s="29">
        <v>328</v>
      </c>
      <c r="M17" s="22">
        <f t="shared" si="8"/>
        <v>373.28571428571428</v>
      </c>
      <c r="N17" s="7">
        <v>2238.4781000000071</v>
      </c>
      <c r="O17" s="8">
        <f t="shared" si="9"/>
        <v>0.166758707304625</v>
      </c>
      <c r="P17" s="8">
        <f t="shared" si="3"/>
        <v>368.14285714285717</v>
      </c>
      <c r="Q17" s="8">
        <v>2299.2640000000106</v>
      </c>
      <c r="R17" s="8">
        <f t="shared" si="4"/>
        <v>0.16011334807262476</v>
      </c>
      <c r="S17" s="17">
        <f t="shared" si="5"/>
        <v>362.85714285714283</v>
      </c>
      <c r="T17" s="17">
        <v>2232.2140999999915</v>
      </c>
      <c r="U17" s="17">
        <f t="shared" si="6"/>
        <v>0.13125981060687733</v>
      </c>
      <c r="V17" s="17">
        <f t="shared" si="7"/>
        <v>0.16255481177058428</v>
      </c>
      <c r="W17" s="17">
        <f t="shared" si="2"/>
        <v>358.5</v>
      </c>
      <c r="X17" s="17">
        <v>2230.9022999999997</v>
      </c>
      <c r="Y17" s="17">
        <f t="shared" si="0"/>
        <v>0.14702571242138215</v>
      </c>
      <c r="Z17" s="17">
        <f t="shared" si="1"/>
        <v>0.16069731068007775</v>
      </c>
    </row>
    <row r="18" spans="1:26" hidden="1" x14ac:dyDescent="0.25">
      <c r="A18" s="5" t="s">
        <v>53</v>
      </c>
      <c r="B18" s="30">
        <v>23</v>
      </c>
      <c r="C18" s="6">
        <v>131</v>
      </c>
      <c r="D18" s="6">
        <v>122</v>
      </c>
      <c r="E18" s="6">
        <v>147</v>
      </c>
      <c r="F18" s="6">
        <v>112</v>
      </c>
      <c r="G18" s="6">
        <v>81</v>
      </c>
      <c r="H18" s="6">
        <v>114</v>
      </c>
      <c r="I18" s="7">
        <v>129</v>
      </c>
      <c r="J18" s="7">
        <v>162</v>
      </c>
      <c r="K18" s="7">
        <v>155</v>
      </c>
      <c r="L18" s="29">
        <v>132</v>
      </c>
      <c r="M18" s="22">
        <f t="shared" si="8"/>
        <v>119.42857142857143</v>
      </c>
      <c r="N18" s="7">
        <v>758.93099999999902</v>
      </c>
      <c r="O18" s="8">
        <f t="shared" si="9"/>
        <v>0.15736420231690573</v>
      </c>
      <c r="P18" s="8">
        <f t="shared" si="3"/>
        <v>123.85714285714286</v>
      </c>
      <c r="Q18" s="8">
        <v>837.58170000000143</v>
      </c>
      <c r="R18" s="8">
        <f t="shared" si="4"/>
        <v>0.1478747002914971</v>
      </c>
      <c r="S18" s="17">
        <f t="shared" si="5"/>
        <v>128.57142857142858</v>
      </c>
      <c r="T18" s="17">
        <v>790.93230000000176</v>
      </c>
      <c r="U18" s="17">
        <f t="shared" si="6"/>
        <v>0.19597126075139384</v>
      </c>
      <c r="V18" s="17">
        <f t="shared" si="7"/>
        <v>0.16255680615322993</v>
      </c>
      <c r="W18" s="17">
        <f t="shared" si="2"/>
        <v>129</v>
      </c>
      <c r="X18" s="17">
        <v>792.55500000000472</v>
      </c>
      <c r="Y18" s="17">
        <f t="shared" si="0"/>
        <v>0.16654995552359042</v>
      </c>
      <c r="Z18" s="17">
        <f t="shared" si="1"/>
        <v>0.16276472926169064</v>
      </c>
    </row>
    <row r="19" spans="1:26" hidden="1" x14ac:dyDescent="0.25">
      <c r="A19" s="5" t="s">
        <v>91</v>
      </c>
      <c r="B19" s="30">
        <v>70</v>
      </c>
      <c r="C19" s="6">
        <v>9</v>
      </c>
      <c r="D19" s="6">
        <v>6</v>
      </c>
      <c r="E19" s="6">
        <v>9</v>
      </c>
      <c r="F19" s="6">
        <v>8</v>
      </c>
      <c r="G19" s="6">
        <v>4</v>
      </c>
      <c r="H19" s="6">
        <v>1</v>
      </c>
      <c r="I19" s="7">
        <v>1</v>
      </c>
      <c r="J19" s="7">
        <v>4</v>
      </c>
      <c r="K19" s="7">
        <v>2</v>
      </c>
      <c r="L19" s="29">
        <v>2</v>
      </c>
      <c r="M19" s="22">
        <f t="shared" si="8"/>
        <v>5.4285714285714288</v>
      </c>
      <c r="N19" s="7">
        <v>23.212599999999988</v>
      </c>
      <c r="O19" s="8">
        <f t="shared" si="9"/>
        <v>0.23386313590771529</v>
      </c>
      <c r="P19" s="8">
        <f t="shared" si="3"/>
        <v>4.7142857142857144</v>
      </c>
      <c r="Q19" s="8">
        <v>25.469499999999993</v>
      </c>
      <c r="R19" s="8">
        <f t="shared" si="4"/>
        <v>0.18509533812150672</v>
      </c>
      <c r="S19" s="17">
        <f t="shared" si="5"/>
        <v>4.1428571428571432</v>
      </c>
      <c r="T19" s="17">
        <v>23.32119999999999</v>
      </c>
      <c r="U19" s="17">
        <f t="shared" si="6"/>
        <v>8.5758880332058418E-2</v>
      </c>
      <c r="V19" s="17">
        <f t="shared" si="7"/>
        <v>0.17764339497354961</v>
      </c>
      <c r="W19" s="17">
        <f t="shared" si="2"/>
        <v>3.875</v>
      </c>
      <c r="X19" s="17">
        <v>23.633399999999977</v>
      </c>
      <c r="Y19" s="17">
        <f t="shared" si="0"/>
        <v>8.4625995413271135E-2</v>
      </c>
      <c r="Z19" s="17">
        <f t="shared" si="1"/>
        <v>0.16396286611321281</v>
      </c>
    </row>
    <row r="20" spans="1:26" hidden="1" x14ac:dyDescent="0.25">
      <c r="A20" s="5" t="s">
        <v>65</v>
      </c>
      <c r="B20" s="30">
        <v>35</v>
      </c>
      <c r="C20" s="6">
        <v>6</v>
      </c>
      <c r="D20" s="6">
        <v>6</v>
      </c>
      <c r="E20" s="6">
        <v>6</v>
      </c>
      <c r="F20" s="6">
        <v>5</v>
      </c>
      <c r="G20" s="6">
        <v>4</v>
      </c>
      <c r="H20" s="6">
        <v>5</v>
      </c>
      <c r="I20" s="7">
        <v>7</v>
      </c>
      <c r="J20" s="7">
        <v>5</v>
      </c>
      <c r="K20" s="7">
        <v>6</v>
      </c>
      <c r="L20" s="29">
        <v>6</v>
      </c>
      <c r="M20" s="22">
        <f t="shared" si="8"/>
        <v>5.5714285714285712</v>
      </c>
      <c r="N20" s="7">
        <v>32.502499999999948</v>
      </c>
      <c r="O20" s="8">
        <f t="shared" si="9"/>
        <v>0.17141538562967709</v>
      </c>
      <c r="P20" s="8">
        <f t="shared" si="3"/>
        <v>5.4285714285714288</v>
      </c>
      <c r="Q20" s="8">
        <v>35.134299999999975</v>
      </c>
      <c r="R20" s="8">
        <f t="shared" si="4"/>
        <v>0.15450916706954265</v>
      </c>
      <c r="S20" s="17">
        <f t="shared" si="5"/>
        <v>5.4285714285714288</v>
      </c>
      <c r="T20" s="17">
        <v>32.577499999999944</v>
      </c>
      <c r="U20" s="17">
        <f t="shared" si="6"/>
        <v>0.18417619522676726</v>
      </c>
      <c r="V20" s="17">
        <f t="shared" si="7"/>
        <v>0.16663560520517037</v>
      </c>
      <c r="W20" s="17">
        <f t="shared" si="2"/>
        <v>5.5</v>
      </c>
      <c r="X20" s="17">
        <v>32.582199999999972</v>
      </c>
      <c r="Y20" s="17">
        <f t="shared" si="0"/>
        <v>0.18414962771083615</v>
      </c>
      <c r="Z20" s="17">
        <f t="shared" si="1"/>
        <v>0.1688038254015998</v>
      </c>
    </row>
    <row r="21" spans="1:26" hidden="1" x14ac:dyDescent="0.25">
      <c r="A21" s="5" t="s">
        <v>41</v>
      </c>
      <c r="B21" s="30">
        <v>12</v>
      </c>
      <c r="C21" s="6">
        <v>14</v>
      </c>
      <c r="D21" s="6">
        <v>20</v>
      </c>
      <c r="E21" s="6">
        <v>24</v>
      </c>
      <c r="F21" s="6">
        <v>13</v>
      </c>
      <c r="G21" s="6">
        <v>8</v>
      </c>
      <c r="H21" s="6">
        <v>11</v>
      </c>
      <c r="I21" s="7">
        <v>5</v>
      </c>
      <c r="J21" s="7">
        <v>16</v>
      </c>
      <c r="K21" s="7">
        <v>9</v>
      </c>
      <c r="L21" s="29">
        <v>11</v>
      </c>
      <c r="M21" s="22">
        <f t="shared" si="8"/>
        <v>13.571428571428571</v>
      </c>
      <c r="N21" s="7">
        <v>70.158700000000039</v>
      </c>
      <c r="O21" s="8">
        <f t="shared" si="9"/>
        <v>0.19343899717965932</v>
      </c>
      <c r="P21" s="8">
        <f t="shared" si="3"/>
        <v>13.857142857142858</v>
      </c>
      <c r="Q21" s="8">
        <v>71.551400000000044</v>
      </c>
      <c r="R21" s="8">
        <f t="shared" si="4"/>
        <v>0.19366697027790999</v>
      </c>
      <c r="S21" s="17">
        <f t="shared" si="5"/>
        <v>12.285714285714286</v>
      </c>
      <c r="T21" s="17">
        <v>70.250700000000009</v>
      </c>
      <c r="U21" s="17">
        <f t="shared" si="6"/>
        <v>0.12811260243670169</v>
      </c>
      <c r="V21" s="17">
        <f t="shared" si="7"/>
        <v>0.17488386999295785</v>
      </c>
      <c r="W21" s="17">
        <f t="shared" si="2"/>
        <v>12.125</v>
      </c>
      <c r="X21" s="17">
        <v>70.151600000000002</v>
      </c>
      <c r="Y21" s="17">
        <f t="shared" si="0"/>
        <v>0.1568032660694838</v>
      </c>
      <c r="Z21" s="17">
        <f t="shared" si="1"/>
        <v>0.172839963735681</v>
      </c>
    </row>
    <row r="22" spans="1:26" hidden="1" x14ac:dyDescent="0.25">
      <c r="A22" s="5" t="s">
        <v>104</v>
      </c>
      <c r="B22" s="30">
        <v>93</v>
      </c>
      <c r="C22" s="6">
        <v>1</v>
      </c>
      <c r="D22" s="6"/>
      <c r="E22" s="6"/>
      <c r="F22" s="6"/>
      <c r="G22" s="6">
        <v>1</v>
      </c>
      <c r="H22" s="6"/>
      <c r="L22" s="29"/>
      <c r="M22" s="22">
        <f t="shared" si="8"/>
        <v>1</v>
      </c>
      <c r="N22" s="7">
        <v>5.9291000000000018</v>
      </c>
      <c r="O22" s="8">
        <f t="shared" si="9"/>
        <v>0.16865966166871865</v>
      </c>
      <c r="P22" s="8">
        <f t="shared" si="3"/>
        <v>1</v>
      </c>
      <c r="Q22" s="8">
        <v>6.4060000000000041</v>
      </c>
      <c r="R22" s="8">
        <f t="shared" si="4"/>
        <v>0.156103652825476</v>
      </c>
      <c r="S22" s="17">
        <f t="shared" si="5"/>
        <v>1</v>
      </c>
      <c r="T22" s="17">
        <v>5.9345000000000026</v>
      </c>
      <c r="U22" s="17">
        <f t="shared" si="6"/>
        <v>0</v>
      </c>
      <c r="V22" s="17">
        <f t="shared" si="7"/>
        <v>0.16850619260257807</v>
      </c>
      <c r="W22" s="17">
        <f t="shared" si="2"/>
        <v>1</v>
      </c>
      <c r="X22" s="17">
        <v>5.7672000000000025</v>
      </c>
      <c r="Y22" s="17">
        <f t="shared" si="0"/>
        <v>0</v>
      </c>
      <c r="Z22" s="17">
        <f t="shared" si="1"/>
        <v>0.17339436815092238</v>
      </c>
    </row>
    <row r="23" spans="1:26" hidden="1" x14ac:dyDescent="0.25">
      <c r="A23" s="5" t="s">
        <v>86</v>
      </c>
      <c r="B23" s="30">
        <v>65</v>
      </c>
      <c r="C23" s="6">
        <v>1</v>
      </c>
      <c r="D23" s="6">
        <v>4</v>
      </c>
      <c r="E23" s="6">
        <v>5</v>
      </c>
      <c r="F23" s="6">
        <v>1</v>
      </c>
      <c r="G23" s="6">
        <v>2</v>
      </c>
      <c r="H23" s="6"/>
      <c r="I23" s="7">
        <v>2</v>
      </c>
      <c r="J23" s="7">
        <v>2</v>
      </c>
      <c r="K23" s="7">
        <v>4</v>
      </c>
      <c r="L23" s="29">
        <v>3</v>
      </c>
      <c r="M23" s="22">
        <f t="shared" si="8"/>
        <v>2.5</v>
      </c>
      <c r="N23" s="7">
        <v>14.178100000000004</v>
      </c>
      <c r="O23" s="8">
        <f t="shared" si="9"/>
        <v>0.17632828094032341</v>
      </c>
      <c r="P23" s="8">
        <f t="shared" si="3"/>
        <v>2.6666666666666665</v>
      </c>
      <c r="Q23" s="8">
        <v>14.582300000000004</v>
      </c>
      <c r="R23" s="8">
        <f t="shared" si="4"/>
        <v>0.18287010050997893</v>
      </c>
      <c r="S23" s="17">
        <f t="shared" si="5"/>
        <v>2.6666666666666665</v>
      </c>
      <c r="T23" s="17">
        <v>14.0555</v>
      </c>
      <c r="U23" s="17">
        <f t="shared" si="6"/>
        <v>0.28458610508341931</v>
      </c>
      <c r="V23" s="17">
        <f t="shared" si="7"/>
        <v>0.18972407005561284</v>
      </c>
      <c r="W23" s="17">
        <f t="shared" si="2"/>
        <v>2.7142857142857144</v>
      </c>
      <c r="X23" s="17">
        <v>14.404200000000003</v>
      </c>
      <c r="Y23" s="17">
        <f t="shared" si="0"/>
        <v>0.20827258716207769</v>
      </c>
      <c r="Z23" s="17">
        <f t="shared" si="1"/>
        <v>0.18843710267045125</v>
      </c>
    </row>
    <row r="24" spans="1:26" hidden="1" x14ac:dyDescent="0.25">
      <c r="A24" s="5" t="s">
        <v>80</v>
      </c>
      <c r="B24" s="30">
        <v>56</v>
      </c>
      <c r="C24" s="6"/>
      <c r="D24" s="6">
        <v>1</v>
      </c>
      <c r="E24" s="6"/>
      <c r="F24" s="6"/>
      <c r="G24" s="6">
        <v>1</v>
      </c>
      <c r="H24" s="6">
        <v>1</v>
      </c>
      <c r="J24" s="7">
        <v>2</v>
      </c>
      <c r="L24" s="29">
        <v>4</v>
      </c>
      <c r="M24" s="22">
        <f t="shared" si="8"/>
        <v>1</v>
      </c>
      <c r="N24" s="7">
        <v>10.489300000000002</v>
      </c>
      <c r="O24" s="8">
        <f t="shared" si="9"/>
        <v>9.5335246393944292E-2</v>
      </c>
      <c r="P24" s="8">
        <f t="shared" si="3"/>
        <v>1.25</v>
      </c>
      <c r="Q24" s="8">
        <v>10.563799999999999</v>
      </c>
      <c r="R24" s="8">
        <f t="shared" si="4"/>
        <v>0.11832863174236545</v>
      </c>
      <c r="S24" s="17">
        <f t="shared" si="5"/>
        <v>1.3333333333333333</v>
      </c>
      <c r="T24" s="17">
        <v>10.505799999999997</v>
      </c>
      <c r="U24" s="17">
        <f t="shared" si="6"/>
        <v>0</v>
      </c>
      <c r="V24" s="17">
        <f t="shared" si="7"/>
        <v>0.12691402209573127</v>
      </c>
      <c r="W24" s="17">
        <f t="shared" si="2"/>
        <v>2</v>
      </c>
      <c r="X24" s="17">
        <v>10.505800000000004</v>
      </c>
      <c r="Y24" s="17">
        <f t="shared" si="0"/>
        <v>0.38074206628719359</v>
      </c>
      <c r="Z24" s="17">
        <f t="shared" si="1"/>
        <v>0.1903710331435968</v>
      </c>
    </row>
    <row r="25" spans="1:26" hidden="1" x14ac:dyDescent="0.25">
      <c r="A25" s="5" t="s">
        <v>49</v>
      </c>
      <c r="B25" s="30">
        <v>1</v>
      </c>
      <c r="C25" s="6">
        <v>49</v>
      </c>
      <c r="D25" s="6">
        <v>33</v>
      </c>
      <c r="E25" s="6">
        <v>72</v>
      </c>
      <c r="F25" s="6">
        <v>39</v>
      </c>
      <c r="G25" s="6">
        <v>50</v>
      </c>
      <c r="H25" s="6">
        <v>50</v>
      </c>
      <c r="I25" s="7">
        <v>38</v>
      </c>
      <c r="J25" s="7">
        <v>45</v>
      </c>
      <c r="K25" s="7">
        <v>41</v>
      </c>
      <c r="L25" s="29">
        <v>34</v>
      </c>
      <c r="M25" s="22">
        <f t="shared" si="8"/>
        <v>47.285714285714285</v>
      </c>
      <c r="N25" s="7">
        <v>244.99210000000033</v>
      </c>
      <c r="O25" s="8">
        <f t="shared" si="9"/>
        <v>0.1930091390118874</v>
      </c>
      <c r="P25" s="8">
        <f t="shared" si="3"/>
        <v>46.714285714285715</v>
      </c>
      <c r="Q25" s="8">
        <v>260.14070000000049</v>
      </c>
      <c r="R25" s="8">
        <f t="shared" si="4"/>
        <v>0.17957315296793477</v>
      </c>
      <c r="S25" s="17">
        <f t="shared" si="5"/>
        <v>47.857142857142854</v>
      </c>
      <c r="T25" s="17">
        <v>243.49450000000047</v>
      </c>
      <c r="U25" s="17">
        <f t="shared" si="6"/>
        <v>0.16838162668971957</v>
      </c>
      <c r="V25" s="17">
        <f t="shared" si="7"/>
        <v>0.19654301373190261</v>
      </c>
      <c r="W25" s="17">
        <f t="shared" si="2"/>
        <v>46.125</v>
      </c>
      <c r="X25" s="17">
        <v>241.73770000000042</v>
      </c>
      <c r="Y25" s="17">
        <f t="shared" si="0"/>
        <v>0.14064831426790253</v>
      </c>
      <c r="Z25" s="17">
        <f t="shared" si="1"/>
        <v>0.1908059851649119</v>
      </c>
    </row>
    <row r="26" spans="1:26" hidden="1" x14ac:dyDescent="0.25">
      <c r="A26" s="5" t="s">
        <v>73</v>
      </c>
      <c r="B26" s="30">
        <v>45</v>
      </c>
      <c r="C26" s="6">
        <v>10</v>
      </c>
      <c r="D26" s="6">
        <v>5</v>
      </c>
      <c r="E26" s="6">
        <v>9</v>
      </c>
      <c r="F26" s="6">
        <v>2</v>
      </c>
      <c r="G26" s="6">
        <v>1</v>
      </c>
      <c r="H26" s="6">
        <v>1</v>
      </c>
      <c r="I26" s="7">
        <v>4</v>
      </c>
      <c r="J26" s="7">
        <v>5</v>
      </c>
      <c r="L26" s="29">
        <v>5</v>
      </c>
      <c r="M26" s="22">
        <f t="shared" si="8"/>
        <v>4.5714285714285712</v>
      </c>
      <c r="N26" s="7">
        <v>19.82510000000001</v>
      </c>
      <c r="O26" s="8">
        <f t="shared" si="9"/>
        <v>0.23058791993122701</v>
      </c>
      <c r="P26" s="8">
        <f t="shared" si="3"/>
        <v>3.8571428571428572</v>
      </c>
      <c r="Q26" s="8">
        <v>20.767100000000003</v>
      </c>
      <c r="R26" s="8">
        <f t="shared" si="4"/>
        <v>0.18573334057922661</v>
      </c>
      <c r="S26" s="17">
        <f t="shared" si="5"/>
        <v>3.6666666666666665</v>
      </c>
      <c r="T26" s="17">
        <v>19.875900000000012</v>
      </c>
      <c r="U26" s="17">
        <f t="shared" si="6"/>
        <v>0</v>
      </c>
      <c r="V26" s="17">
        <f t="shared" si="7"/>
        <v>0.18447801944398312</v>
      </c>
      <c r="W26" s="17">
        <f t="shared" si="2"/>
        <v>3.8571428571428572</v>
      </c>
      <c r="X26" s="17">
        <v>19.875900000000009</v>
      </c>
      <c r="Y26" s="17">
        <f t="shared" si="0"/>
        <v>0.25156093560543158</v>
      </c>
      <c r="Z26" s="17">
        <f t="shared" si="1"/>
        <v>0.19406129318133294</v>
      </c>
    </row>
    <row r="27" spans="1:26" hidden="1" x14ac:dyDescent="0.25">
      <c r="A27" s="5" t="s">
        <v>122</v>
      </c>
      <c r="B27" s="30">
        <v>54</v>
      </c>
      <c r="C27" s="6">
        <v>9</v>
      </c>
      <c r="D27" s="6">
        <v>13</v>
      </c>
      <c r="E27" s="6">
        <v>6</v>
      </c>
      <c r="F27" s="6">
        <v>11</v>
      </c>
      <c r="G27" s="6">
        <v>20</v>
      </c>
      <c r="H27" s="6">
        <v>15</v>
      </c>
      <c r="I27" s="7">
        <v>21</v>
      </c>
      <c r="L27" s="29">
        <v>1</v>
      </c>
      <c r="M27" s="22">
        <f t="shared" si="8"/>
        <v>13.571428571428571</v>
      </c>
      <c r="N27" s="7">
        <v>62.350500000000054</v>
      </c>
      <c r="O27" s="8">
        <f t="shared" si="9"/>
        <v>0.21766350825460196</v>
      </c>
      <c r="P27" s="8">
        <f t="shared" si="3"/>
        <v>14.333333333333334</v>
      </c>
      <c r="Q27" s="8">
        <v>0</v>
      </c>
      <c r="R27" s="8">
        <v>0</v>
      </c>
      <c r="S27" s="17">
        <f t="shared" si="5"/>
        <v>14.6</v>
      </c>
      <c r="T27" s="17">
        <v>62.350500000000054</v>
      </c>
      <c r="U27" s="17">
        <f t="shared" si="6"/>
        <v>0</v>
      </c>
      <c r="V27" s="17">
        <f t="shared" si="7"/>
        <v>0.23416011098547707</v>
      </c>
      <c r="W27" s="17">
        <f t="shared" si="2"/>
        <v>12.333333333333334</v>
      </c>
      <c r="X27" s="17">
        <v>62.350500000000054</v>
      </c>
      <c r="Y27" s="17">
        <f t="shared" si="0"/>
        <v>1.6038363766128567E-2</v>
      </c>
      <c r="Z27" s="17">
        <f t="shared" si="1"/>
        <v>0.19780648644891899</v>
      </c>
    </row>
    <row r="28" spans="1:26" hidden="1" x14ac:dyDescent="0.25">
      <c r="A28" s="5" t="s">
        <v>106</v>
      </c>
      <c r="B28" s="30">
        <v>9</v>
      </c>
      <c r="C28" s="6">
        <v>43</v>
      </c>
      <c r="D28" s="6">
        <v>19</v>
      </c>
      <c r="E28" s="6">
        <v>11</v>
      </c>
      <c r="F28" s="6">
        <v>11</v>
      </c>
      <c r="G28" s="6">
        <v>20</v>
      </c>
      <c r="H28" s="6">
        <v>15</v>
      </c>
      <c r="I28" s="7">
        <v>14</v>
      </c>
      <c r="J28" s="7">
        <v>21</v>
      </c>
      <c r="K28" s="7">
        <v>13</v>
      </c>
      <c r="L28" s="29">
        <v>26</v>
      </c>
      <c r="M28" s="22">
        <f t="shared" si="8"/>
        <v>19</v>
      </c>
      <c r="N28" s="7">
        <v>82.398600000000101</v>
      </c>
      <c r="O28" s="8">
        <f t="shared" si="9"/>
        <v>0.2305864420026551</v>
      </c>
      <c r="P28" s="8">
        <f t="shared" si="3"/>
        <v>15.857142857142858</v>
      </c>
      <c r="Q28" s="8">
        <v>89.771699999999996</v>
      </c>
      <c r="R28" s="8">
        <f t="shared" ref="R28:R34" si="10">P28/Q28</f>
        <v>0.17663854931056067</v>
      </c>
      <c r="S28" s="17">
        <f t="shared" si="5"/>
        <v>15</v>
      </c>
      <c r="T28" s="17">
        <v>82.369100000000088</v>
      </c>
      <c r="U28" s="17">
        <f t="shared" si="6"/>
        <v>0.15782617510692706</v>
      </c>
      <c r="V28" s="17">
        <f t="shared" si="7"/>
        <v>0.18210712512337737</v>
      </c>
      <c r="W28" s="17">
        <f t="shared" si="2"/>
        <v>16.375</v>
      </c>
      <c r="X28" s="17">
        <v>82.369399999999999</v>
      </c>
      <c r="Y28" s="17">
        <f t="shared" si="0"/>
        <v>0.31565120056720092</v>
      </c>
      <c r="Z28" s="17">
        <f t="shared" si="1"/>
        <v>0.19879955420338136</v>
      </c>
    </row>
    <row r="29" spans="1:26" hidden="1" x14ac:dyDescent="0.25">
      <c r="A29" s="5" t="s">
        <v>99</v>
      </c>
      <c r="B29" s="30">
        <v>87</v>
      </c>
      <c r="C29" s="6"/>
      <c r="D29" s="6"/>
      <c r="E29" s="6">
        <v>1</v>
      </c>
      <c r="F29" s="6"/>
      <c r="G29" s="6"/>
      <c r="H29" s="6"/>
      <c r="L29" s="29"/>
      <c r="M29" s="22">
        <f t="shared" si="8"/>
        <v>1</v>
      </c>
      <c r="N29" s="7">
        <v>6.2164999999999999</v>
      </c>
      <c r="O29" s="8">
        <f t="shared" si="9"/>
        <v>0.16086222150727902</v>
      </c>
      <c r="P29" s="8">
        <f t="shared" si="3"/>
        <v>1</v>
      </c>
      <c r="Q29" s="8">
        <v>6.192099999999999</v>
      </c>
      <c r="R29" s="8">
        <f t="shared" si="10"/>
        <v>0.1614960998691882</v>
      </c>
      <c r="S29" s="17">
        <f t="shared" si="5"/>
        <v>1</v>
      </c>
      <c r="T29" s="17">
        <v>6.1926999999999977</v>
      </c>
      <c r="U29" s="17">
        <f t="shared" si="6"/>
        <v>0</v>
      </c>
      <c r="V29" s="17">
        <f t="shared" si="7"/>
        <v>0.16148045279118969</v>
      </c>
      <c r="W29" s="17">
        <f t="shared" si="2"/>
        <v>1</v>
      </c>
      <c r="X29" s="17">
        <v>4.9246999999999996</v>
      </c>
      <c r="Y29" s="17">
        <f t="shared" si="0"/>
        <v>0</v>
      </c>
      <c r="Z29" s="17">
        <f t="shared" si="1"/>
        <v>0.20305805429772372</v>
      </c>
    </row>
    <row r="30" spans="1:26" hidden="1" x14ac:dyDescent="0.25">
      <c r="A30" s="5" t="s">
        <v>56</v>
      </c>
      <c r="B30" s="30">
        <v>26</v>
      </c>
      <c r="C30" s="6"/>
      <c r="D30" s="6">
        <v>4</v>
      </c>
      <c r="E30" s="6">
        <v>2</v>
      </c>
      <c r="F30" s="6">
        <v>3</v>
      </c>
      <c r="G30" s="6">
        <v>7</v>
      </c>
      <c r="H30" s="6">
        <v>7</v>
      </c>
      <c r="I30" s="7">
        <v>6</v>
      </c>
      <c r="J30" s="7">
        <v>9</v>
      </c>
      <c r="K30" s="7">
        <v>1</v>
      </c>
      <c r="L30" s="29">
        <v>2</v>
      </c>
      <c r="M30" s="22">
        <f t="shared" si="8"/>
        <v>4.833333333333333</v>
      </c>
      <c r="N30" s="7">
        <v>22.489100000000011</v>
      </c>
      <c r="O30" s="8">
        <f t="shared" si="9"/>
        <v>0.21491893109699056</v>
      </c>
      <c r="P30" s="8">
        <f t="shared" si="3"/>
        <v>5.4285714285714288</v>
      </c>
      <c r="Q30" s="8">
        <v>22.491500000000016</v>
      </c>
      <c r="R30" s="8">
        <f t="shared" si="10"/>
        <v>0.24136102210041238</v>
      </c>
      <c r="S30" s="17">
        <f t="shared" si="5"/>
        <v>5</v>
      </c>
      <c r="T30" s="17">
        <v>22.505300000000013</v>
      </c>
      <c r="U30" s="17">
        <f t="shared" si="6"/>
        <v>4.4433977774124292E-2</v>
      </c>
      <c r="V30" s="17">
        <f t="shared" si="7"/>
        <v>0.22216988887062147</v>
      </c>
      <c r="W30" s="17">
        <f t="shared" si="2"/>
        <v>4.625</v>
      </c>
      <c r="X30" s="17">
        <v>22.507400000000008</v>
      </c>
      <c r="Y30" s="17">
        <f t="shared" si="0"/>
        <v>8.8859663932750979E-2</v>
      </c>
      <c r="Z30" s="17">
        <f t="shared" si="1"/>
        <v>0.20548797284448664</v>
      </c>
    </row>
    <row r="31" spans="1:26" hidden="1" x14ac:dyDescent="0.25">
      <c r="A31" s="5" t="s">
        <v>67</v>
      </c>
      <c r="B31" s="30">
        <v>3</v>
      </c>
      <c r="C31" s="6">
        <v>4</v>
      </c>
      <c r="D31" s="6">
        <v>7</v>
      </c>
      <c r="E31" s="6">
        <v>4</v>
      </c>
      <c r="F31" s="6"/>
      <c r="G31" s="6">
        <v>3</v>
      </c>
      <c r="H31" s="6">
        <v>2</v>
      </c>
      <c r="I31" s="7">
        <v>2</v>
      </c>
      <c r="J31" s="7">
        <v>2</v>
      </c>
      <c r="K31" s="7">
        <v>4</v>
      </c>
      <c r="L31" s="29">
        <v>3</v>
      </c>
      <c r="M31" s="22">
        <f t="shared" si="8"/>
        <v>3.6666666666666665</v>
      </c>
      <c r="N31" s="7">
        <v>13.955400000000001</v>
      </c>
      <c r="O31" s="8">
        <f t="shared" si="9"/>
        <v>0.2627417821536227</v>
      </c>
      <c r="P31" s="8">
        <f t="shared" si="3"/>
        <v>3.3333333333333335</v>
      </c>
      <c r="Q31" s="8">
        <v>14.230199999999996</v>
      </c>
      <c r="R31" s="8">
        <f t="shared" si="10"/>
        <v>0.23424360397839344</v>
      </c>
      <c r="S31" s="17">
        <f t="shared" si="5"/>
        <v>2.8333333333333335</v>
      </c>
      <c r="T31" s="17">
        <v>13.6614</v>
      </c>
      <c r="U31" s="17">
        <f t="shared" si="6"/>
        <v>0.29279576031739057</v>
      </c>
      <c r="V31" s="17">
        <f t="shared" si="7"/>
        <v>0.20739699689148502</v>
      </c>
      <c r="W31" s="17">
        <f t="shared" si="2"/>
        <v>2.8571428571428572</v>
      </c>
      <c r="X31" s="17">
        <v>13.6561</v>
      </c>
      <c r="Y31" s="17">
        <f t="shared" si="0"/>
        <v>0.21968204685085785</v>
      </c>
      <c r="Z31" s="17">
        <f t="shared" si="1"/>
        <v>0.20922099700081701</v>
      </c>
    </row>
    <row r="32" spans="1:26" hidden="1" x14ac:dyDescent="0.25">
      <c r="A32" s="5" t="s">
        <v>43</v>
      </c>
      <c r="B32" s="30">
        <v>14</v>
      </c>
      <c r="C32" s="6">
        <v>6</v>
      </c>
      <c r="D32" s="6">
        <v>8</v>
      </c>
      <c r="E32" s="6">
        <v>8</v>
      </c>
      <c r="F32" s="6">
        <v>4</v>
      </c>
      <c r="G32" s="6">
        <v>1</v>
      </c>
      <c r="H32" s="6">
        <v>5</v>
      </c>
      <c r="I32" s="7">
        <v>6</v>
      </c>
      <c r="J32" s="7">
        <v>2</v>
      </c>
      <c r="K32" s="7">
        <v>4</v>
      </c>
      <c r="L32" s="29">
        <v>3</v>
      </c>
      <c r="M32" s="22">
        <f t="shared" si="8"/>
        <v>5.4285714285714288</v>
      </c>
      <c r="N32" s="7">
        <v>19.277699999999999</v>
      </c>
      <c r="O32" s="8">
        <f t="shared" si="9"/>
        <v>0.28159850130313413</v>
      </c>
      <c r="P32" s="8">
        <f t="shared" si="3"/>
        <v>4.8571428571428568</v>
      </c>
      <c r="Q32" s="8">
        <v>19.564899999999994</v>
      </c>
      <c r="R32" s="8">
        <f t="shared" si="10"/>
        <v>0.24825799555034056</v>
      </c>
      <c r="S32" s="17">
        <f t="shared" si="5"/>
        <v>4.2857142857142856</v>
      </c>
      <c r="T32" s="17">
        <v>19.278799999999997</v>
      </c>
      <c r="U32" s="17">
        <f t="shared" si="6"/>
        <v>0.2074817934726228</v>
      </c>
      <c r="V32" s="17">
        <f t="shared" si="7"/>
        <v>0.22230192157781015</v>
      </c>
      <c r="W32" s="17">
        <f t="shared" si="2"/>
        <v>4.125</v>
      </c>
      <c r="X32" s="17">
        <v>19.253299999999999</v>
      </c>
      <c r="Y32" s="17">
        <f t="shared" si="0"/>
        <v>0.15581744428227889</v>
      </c>
      <c r="Z32" s="17">
        <f t="shared" si="1"/>
        <v>0.21424898588813346</v>
      </c>
    </row>
    <row r="33" spans="1:26" s="29" customFormat="1" hidden="1" x14ac:dyDescent="0.25">
      <c r="A33" s="5" t="s">
        <v>70</v>
      </c>
      <c r="B33" s="30">
        <v>42</v>
      </c>
      <c r="C33" s="6">
        <v>4</v>
      </c>
      <c r="D33" s="6">
        <v>2</v>
      </c>
      <c r="E33" s="6">
        <v>1</v>
      </c>
      <c r="F33" s="6"/>
      <c r="G33" s="6">
        <v>2</v>
      </c>
      <c r="H33" s="6">
        <v>3</v>
      </c>
      <c r="K33" s="29">
        <v>1</v>
      </c>
      <c r="L33" s="29">
        <v>7</v>
      </c>
      <c r="M33" s="22">
        <f t="shared" si="8"/>
        <v>2.4</v>
      </c>
      <c r="N33" s="29">
        <v>12.968899999999991</v>
      </c>
      <c r="O33" s="8">
        <f t="shared" si="9"/>
        <v>0.18505810053281324</v>
      </c>
      <c r="P33" s="8">
        <f t="shared" si="3"/>
        <v>2</v>
      </c>
      <c r="Q33" s="8">
        <v>13.412499999999991</v>
      </c>
      <c r="R33" s="8">
        <f t="shared" si="10"/>
        <v>0.14911463187325266</v>
      </c>
      <c r="S33" s="17">
        <f t="shared" si="5"/>
        <v>1.75</v>
      </c>
      <c r="T33" s="17">
        <v>12.976799999999987</v>
      </c>
      <c r="U33" s="17">
        <f t="shared" si="6"/>
        <v>7.7060600456198836E-2</v>
      </c>
      <c r="V33" s="17">
        <f t="shared" si="7"/>
        <v>0.13485605079834795</v>
      </c>
      <c r="W33" s="17">
        <f t="shared" si="2"/>
        <v>2.8</v>
      </c>
      <c r="X33" s="17">
        <v>12.97679999999999</v>
      </c>
      <c r="Y33" s="17">
        <f t="shared" si="0"/>
        <v>0.53942420319339168</v>
      </c>
      <c r="Z33" s="17">
        <f t="shared" si="1"/>
        <v>0.21576968127735666</v>
      </c>
    </row>
    <row r="34" spans="1:26" hidden="1" x14ac:dyDescent="0.25">
      <c r="A34" s="5" t="s">
        <v>74</v>
      </c>
      <c r="B34" s="30">
        <v>47</v>
      </c>
      <c r="C34" s="6"/>
      <c r="D34" s="6"/>
      <c r="E34" s="6"/>
      <c r="F34" s="6">
        <v>1</v>
      </c>
      <c r="G34" s="6">
        <v>8</v>
      </c>
      <c r="H34" s="6">
        <v>2</v>
      </c>
      <c r="I34" s="7">
        <v>7</v>
      </c>
      <c r="J34" s="7">
        <v>2</v>
      </c>
      <c r="L34" s="29">
        <v>3</v>
      </c>
      <c r="M34" s="22">
        <f t="shared" si="8"/>
        <v>4.5</v>
      </c>
      <c r="N34" s="7">
        <v>17.18760000000001</v>
      </c>
      <c r="O34" s="8">
        <f t="shared" si="9"/>
        <v>0.26181665852125935</v>
      </c>
      <c r="P34" s="8">
        <f t="shared" si="3"/>
        <v>4</v>
      </c>
      <c r="Q34" s="8">
        <v>17.487899999999996</v>
      </c>
      <c r="R34" s="8">
        <f t="shared" si="10"/>
        <v>0.22872957873729841</v>
      </c>
      <c r="S34" s="17">
        <f t="shared" si="5"/>
        <v>4</v>
      </c>
      <c r="T34" s="17">
        <v>17.265700000000002</v>
      </c>
      <c r="U34" s="17">
        <f t="shared" si="6"/>
        <v>0</v>
      </c>
      <c r="V34" s="17">
        <f t="shared" si="7"/>
        <v>0.23167320178156689</v>
      </c>
      <c r="W34" s="17">
        <f t="shared" si="2"/>
        <v>3.8333333333333335</v>
      </c>
      <c r="X34" s="17">
        <v>17.253899999999994</v>
      </c>
      <c r="Y34" s="17">
        <f t="shared" ref="Y34:Y65" si="11">L34/X34</f>
        <v>0.17387373289517158</v>
      </c>
      <c r="Z34" s="17">
        <f t="shared" ref="Z34:Z65" si="12">W34/X34</f>
        <v>0.22217199203271926</v>
      </c>
    </row>
    <row r="35" spans="1:26" hidden="1" x14ac:dyDescent="0.25">
      <c r="A35" s="5" t="s">
        <v>116</v>
      </c>
      <c r="B35" s="30">
        <v>662</v>
      </c>
      <c r="C35" s="31"/>
      <c r="D35" s="31"/>
      <c r="E35" s="31"/>
      <c r="F35" s="31"/>
      <c r="G35" s="31"/>
      <c r="H35" s="31"/>
      <c r="L35" s="29">
        <v>3</v>
      </c>
      <c r="O35" s="31"/>
      <c r="P35" s="31"/>
      <c r="Q35" s="31"/>
      <c r="R35" s="31"/>
      <c r="S35" s="17"/>
      <c r="V35" s="17"/>
      <c r="W35" s="17">
        <f t="shared" si="2"/>
        <v>3</v>
      </c>
      <c r="X35" s="17">
        <v>13.470899999999999</v>
      </c>
      <c r="Y35" s="17">
        <f t="shared" si="11"/>
        <v>0.22270226933612455</v>
      </c>
      <c r="Z35" s="17">
        <f t="shared" si="12"/>
        <v>0.22270226933612455</v>
      </c>
    </row>
    <row r="36" spans="1:26" hidden="1" x14ac:dyDescent="0.25">
      <c r="A36" s="5" t="s">
        <v>79</v>
      </c>
      <c r="B36" s="30">
        <v>53</v>
      </c>
      <c r="C36" s="6">
        <v>2</v>
      </c>
      <c r="D36" s="6"/>
      <c r="E36" s="6">
        <v>2</v>
      </c>
      <c r="F36" s="6"/>
      <c r="G36" s="6"/>
      <c r="H36" s="6">
        <v>2</v>
      </c>
      <c r="I36" s="7">
        <v>2</v>
      </c>
      <c r="L36" s="29"/>
      <c r="M36" s="22">
        <f>AVERAGE(C36:I36)</f>
        <v>2</v>
      </c>
      <c r="N36" s="7">
        <v>8.7372999999999976</v>
      </c>
      <c r="O36" s="8">
        <f>M36/N36</f>
        <v>0.22890366589220931</v>
      </c>
      <c r="P36" s="8">
        <f>AVERAGE(D36:J36)</f>
        <v>2</v>
      </c>
      <c r="Q36" s="8">
        <v>8.7386999999999979</v>
      </c>
      <c r="R36" s="8">
        <f>P36/Q36</f>
        <v>0.22886699394646806</v>
      </c>
      <c r="S36" s="17">
        <f t="shared" ref="S36:S67" si="13">AVERAGE(E36:K36)</f>
        <v>2</v>
      </c>
      <c r="T36" s="17">
        <v>8.7386999999999979</v>
      </c>
      <c r="U36" s="17">
        <f t="shared" ref="U36:U68" si="14">K36/T36</f>
        <v>0</v>
      </c>
      <c r="V36" s="17">
        <f t="shared" ref="V36:V68" si="15">S36/T36</f>
        <v>0.22886699394646806</v>
      </c>
      <c r="W36" s="17">
        <f t="shared" ref="W36:W67" si="16">AVERAGE(E36:L36)</f>
        <v>2</v>
      </c>
      <c r="X36" s="17">
        <v>8.7375999999999987</v>
      </c>
      <c r="Y36" s="17">
        <f t="shared" si="11"/>
        <v>0</v>
      </c>
      <c r="Z36" s="17">
        <f t="shared" si="12"/>
        <v>0.22889580662882258</v>
      </c>
    </row>
    <row r="37" spans="1:26" hidden="1" x14ac:dyDescent="0.25">
      <c r="A37" s="5" t="s">
        <v>85</v>
      </c>
      <c r="B37" s="30">
        <v>62</v>
      </c>
      <c r="C37" s="6"/>
      <c r="D37" s="6">
        <v>3</v>
      </c>
      <c r="E37" s="6">
        <v>1</v>
      </c>
      <c r="F37" s="6"/>
      <c r="G37" s="6"/>
      <c r="H37" s="6"/>
      <c r="I37" s="7">
        <v>2</v>
      </c>
      <c r="L37" s="29">
        <v>2</v>
      </c>
      <c r="M37" s="22">
        <f>AVERAGE(C37:I37)</f>
        <v>2</v>
      </c>
      <c r="N37" s="7">
        <v>6.9909999999999997</v>
      </c>
      <c r="O37" s="8">
        <f>M37/N37</f>
        <v>0.28608210556429697</v>
      </c>
      <c r="P37" s="8">
        <f>AVERAGE(D37:J37)</f>
        <v>2</v>
      </c>
      <c r="Q37" s="8">
        <v>7.7399000000000004</v>
      </c>
      <c r="R37" s="8">
        <f>P37/Q37</f>
        <v>0.25840127133425494</v>
      </c>
      <c r="S37" s="17">
        <f t="shared" si="13"/>
        <v>1.5</v>
      </c>
      <c r="T37" s="17">
        <v>7.0225000000000009</v>
      </c>
      <c r="U37" s="17">
        <f t="shared" si="14"/>
        <v>0</v>
      </c>
      <c r="V37" s="17">
        <f t="shared" si="15"/>
        <v>0.21359914560341756</v>
      </c>
      <c r="W37" s="17">
        <f t="shared" si="16"/>
        <v>1.6666666666666667</v>
      </c>
      <c r="X37" s="17">
        <v>7.0225</v>
      </c>
      <c r="Y37" s="17">
        <f t="shared" si="11"/>
        <v>0.2847988608045568</v>
      </c>
      <c r="Z37" s="17">
        <f t="shared" si="12"/>
        <v>0.23733238400379733</v>
      </c>
    </row>
    <row r="38" spans="1:26" hidden="1" x14ac:dyDescent="0.25">
      <c r="A38" s="5" t="s">
        <v>64</v>
      </c>
      <c r="B38" s="30">
        <v>34</v>
      </c>
      <c r="C38" s="6">
        <v>5</v>
      </c>
      <c r="D38" s="6">
        <v>6</v>
      </c>
      <c r="E38" s="6">
        <v>3</v>
      </c>
      <c r="F38" s="6">
        <v>5</v>
      </c>
      <c r="G38" s="6">
        <v>3</v>
      </c>
      <c r="H38" s="6">
        <v>5</v>
      </c>
      <c r="I38" s="7">
        <v>9</v>
      </c>
      <c r="J38" s="7">
        <v>4</v>
      </c>
      <c r="K38" s="7">
        <v>3</v>
      </c>
      <c r="L38" s="29">
        <v>4</v>
      </c>
      <c r="M38" s="22">
        <f>AVERAGE(C38:I38)</f>
        <v>5.1428571428571432</v>
      </c>
      <c r="N38" s="7">
        <v>18.655599999999993</v>
      </c>
      <c r="O38" s="8">
        <f>M38/N38</f>
        <v>0.27567363916771076</v>
      </c>
      <c r="P38" s="8">
        <f>AVERAGE(D38:J38)</f>
        <v>5</v>
      </c>
      <c r="Q38" s="8">
        <v>18.774399999999989</v>
      </c>
      <c r="R38" s="8">
        <f>P38/Q38</f>
        <v>0.26632009544912238</v>
      </c>
      <c r="S38" s="17">
        <f t="shared" si="13"/>
        <v>4.5714285714285712</v>
      </c>
      <c r="T38" s="17">
        <v>18.657999999999998</v>
      </c>
      <c r="U38" s="17">
        <f t="shared" si="14"/>
        <v>0.1607889377210848</v>
      </c>
      <c r="V38" s="17">
        <f t="shared" si="15"/>
        <v>0.2450117146226054</v>
      </c>
      <c r="W38" s="17">
        <f t="shared" si="16"/>
        <v>4.5</v>
      </c>
      <c r="X38" s="17">
        <v>18.658000000000001</v>
      </c>
      <c r="Y38" s="17">
        <f t="shared" si="11"/>
        <v>0.2143852502947797</v>
      </c>
      <c r="Z38" s="17">
        <f t="shared" si="12"/>
        <v>0.24118340658162718</v>
      </c>
    </row>
    <row r="39" spans="1:26" hidden="1" x14ac:dyDescent="0.25">
      <c r="A39" s="5" t="s">
        <v>114</v>
      </c>
      <c r="B39" s="30">
        <v>101</v>
      </c>
      <c r="C39" s="31"/>
      <c r="D39" s="31"/>
      <c r="E39" s="31"/>
      <c r="F39" s="31"/>
      <c r="G39" s="31"/>
      <c r="H39" s="31"/>
      <c r="K39" s="7">
        <v>1</v>
      </c>
      <c r="L39" s="29">
        <v>2</v>
      </c>
      <c r="O39" s="31"/>
      <c r="P39" s="31"/>
      <c r="Q39" s="31"/>
      <c r="R39" s="31"/>
      <c r="S39" s="17">
        <f t="shared" si="13"/>
        <v>1</v>
      </c>
      <c r="T39" s="17">
        <v>6.1861000000000033</v>
      </c>
      <c r="U39" s="17">
        <f t="shared" si="14"/>
        <v>0.16165273758911097</v>
      </c>
      <c r="V39" s="17">
        <f t="shared" si="15"/>
        <v>0.16165273758911097</v>
      </c>
      <c r="W39" s="17">
        <f t="shared" si="16"/>
        <v>1.5</v>
      </c>
      <c r="X39" s="17">
        <v>6.1864000000000043</v>
      </c>
      <c r="Y39" s="17">
        <f t="shared" si="11"/>
        <v>0.32328979697400728</v>
      </c>
      <c r="Z39" s="17">
        <f t="shared" si="12"/>
        <v>0.24246734773050546</v>
      </c>
    </row>
    <row r="40" spans="1:26" hidden="1" x14ac:dyDescent="0.25">
      <c r="A40" s="5" t="s">
        <v>92</v>
      </c>
      <c r="B40" s="30">
        <v>74</v>
      </c>
      <c r="C40" s="6">
        <v>7</v>
      </c>
      <c r="D40" s="6">
        <v>6</v>
      </c>
      <c r="E40" s="6">
        <v>7</v>
      </c>
      <c r="F40" s="6">
        <v>5</v>
      </c>
      <c r="G40" s="6">
        <v>8</v>
      </c>
      <c r="H40" s="6">
        <v>15</v>
      </c>
      <c r="I40" s="7">
        <v>10</v>
      </c>
      <c r="J40" s="7">
        <v>10</v>
      </c>
      <c r="K40" s="7">
        <v>8</v>
      </c>
      <c r="L40" s="29">
        <v>9</v>
      </c>
      <c r="M40" s="22">
        <f t="shared" ref="M40:M57" si="17">AVERAGE(C40:I40)</f>
        <v>8.2857142857142865</v>
      </c>
      <c r="N40" s="7">
        <v>35.022999999999975</v>
      </c>
      <c r="O40" s="8">
        <f t="shared" ref="O40:O57" si="18">M40/N40</f>
        <v>0.23657922752803279</v>
      </c>
      <c r="P40" s="8">
        <f t="shared" ref="P40:P57" si="19">AVERAGE(D40:J40)</f>
        <v>8.7142857142857135</v>
      </c>
      <c r="Q40" s="8">
        <v>35.499799999999986</v>
      </c>
      <c r="R40" s="8">
        <f t="shared" ref="R40:R57" si="20">P40/Q40</f>
        <v>0.24547421997548485</v>
      </c>
      <c r="S40" s="17">
        <f t="shared" si="13"/>
        <v>9</v>
      </c>
      <c r="T40" s="17">
        <v>35.082099999999983</v>
      </c>
      <c r="U40" s="17">
        <f t="shared" si="14"/>
        <v>0.22803652004868591</v>
      </c>
      <c r="V40" s="17">
        <f t="shared" si="15"/>
        <v>0.25654108505477163</v>
      </c>
      <c r="W40" s="17">
        <f t="shared" si="16"/>
        <v>9</v>
      </c>
      <c r="X40" s="17">
        <v>35.323299999999982</v>
      </c>
      <c r="Y40" s="17">
        <f t="shared" si="11"/>
        <v>0.25478933168758311</v>
      </c>
      <c r="Z40" s="17">
        <f t="shared" si="12"/>
        <v>0.25478933168758311</v>
      </c>
    </row>
    <row r="41" spans="1:26" hidden="1" x14ac:dyDescent="0.25">
      <c r="A41" s="5" t="s">
        <v>77</v>
      </c>
      <c r="B41" s="30">
        <v>51</v>
      </c>
      <c r="C41" s="6"/>
      <c r="D41" s="6"/>
      <c r="E41" s="6"/>
      <c r="F41" s="6">
        <v>1</v>
      </c>
      <c r="G41" s="6">
        <v>1</v>
      </c>
      <c r="H41" s="6">
        <v>1</v>
      </c>
      <c r="K41" s="7">
        <v>2</v>
      </c>
      <c r="L41" s="29"/>
      <c r="M41" s="22">
        <f t="shared" si="17"/>
        <v>1</v>
      </c>
      <c r="N41" s="7">
        <v>4.8566000000000003</v>
      </c>
      <c r="O41" s="8">
        <f t="shared" si="18"/>
        <v>0.20590536589383518</v>
      </c>
      <c r="P41" s="8">
        <f t="shared" si="19"/>
        <v>1</v>
      </c>
      <c r="Q41" s="8">
        <v>4.869399999999998</v>
      </c>
      <c r="R41" s="8">
        <f t="shared" si="20"/>
        <v>0.20536411056803722</v>
      </c>
      <c r="S41" s="17">
        <f t="shared" si="13"/>
        <v>1.25</v>
      </c>
      <c r="T41" s="17">
        <v>4.8693999999999988</v>
      </c>
      <c r="U41" s="17">
        <f t="shared" si="14"/>
        <v>0.41072822113607438</v>
      </c>
      <c r="V41" s="17">
        <f t="shared" si="15"/>
        <v>0.25670513821004648</v>
      </c>
      <c r="W41" s="17">
        <f t="shared" si="16"/>
        <v>1.25</v>
      </c>
      <c r="X41" s="17">
        <v>4.869399999999998</v>
      </c>
      <c r="Y41" s="17">
        <f t="shared" si="11"/>
        <v>0</v>
      </c>
      <c r="Z41" s="17">
        <f t="shared" si="12"/>
        <v>0.25670513821004654</v>
      </c>
    </row>
    <row r="42" spans="1:26" hidden="1" x14ac:dyDescent="0.25">
      <c r="A42" s="5" t="s">
        <v>97</v>
      </c>
      <c r="B42" s="30">
        <v>7</v>
      </c>
      <c r="C42" s="6">
        <v>10</v>
      </c>
      <c r="D42" s="6">
        <v>5</v>
      </c>
      <c r="E42" s="6">
        <v>11</v>
      </c>
      <c r="F42" s="6">
        <v>12</v>
      </c>
      <c r="G42" s="6">
        <v>11</v>
      </c>
      <c r="H42" s="6">
        <v>9</v>
      </c>
      <c r="I42" s="7">
        <v>3</v>
      </c>
      <c r="J42" s="7">
        <v>6</v>
      </c>
      <c r="K42" s="7">
        <v>5</v>
      </c>
      <c r="L42" s="29">
        <v>6</v>
      </c>
      <c r="M42" s="22">
        <f t="shared" si="17"/>
        <v>8.7142857142857135</v>
      </c>
      <c r="N42" s="7">
        <v>28.75269999999999</v>
      </c>
      <c r="O42" s="8">
        <f t="shared" si="18"/>
        <v>0.303077127166691</v>
      </c>
      <c r="P42" s="8">
        <f t="shared" si="19"/>
        <v>8.1428571428571423</v>
      </c>
      <c r="Q42" s="8">
        <v>32.859999999999992</v>
      </c>
      <c r="R42" s="8">
        <f t="shared" si="20"/>
        <v>0.24780453873576214</v>
      </c>
      <c r="S42" s="17">
        <f t="shared" si="13"/>
        <v>8.1428571428571423</v>
      </c>
      <c r="T42" s="17">
        <v>28.619299999999981</v>
      </c>
      <c r="U42" s="17">
        <f t="shared" si="14"/>
        <v>0.1747072779557852</v>
      </c>
      <c r="V42" s="17">
        <f t="shared" si="15"/>
        <v>0.28452328124227871</v>
      </c>
      <c r="W42" s="17">
        <f t="shared" si="16"/>
        <v>7.875</v>
      </c>
      <c r="X42" s="17">
        <v>28.502399999999987</v>
      </c>
      <c r="Y42" s="17">
        <f t="shared" si="11"/>
        <v>0.21050858875042111</v>
      </c>
      <c r="Z42" s="17">
        <f t="shared" si="12"/>
        <v>0.27629252273492771</v>
      </c>
    </row>
    <row r="43" spans="1:26" hidden="1" x14ac:dyDescent="0.25">
      <c r="A43" s="5" t="s">
        <v>71</v>
      </c>
      <c r="B43" s="30">
        <v>43</v>
      </c>
      <c r="C43" s="6">
        <v>3</v>
      </c>
      <c r="D43" s="6">
        <v>9</v>
      </c>
      <c r="E43" s="6">
        <v>7</v>
      </c>
      <c r="F43" s="6">
        <v>2</v>
      </c>
      <c r="G43" s="6">
        <v>11</v>
      </c>
      <c r="H43" s="6">
        <v>8</v>
      </c>
      <c r="I43" s="7">
        <v>6</v>
      </c>
      <c r="J43" s="7">
        <v>5</v>
      </c>
      <c r="K43" s="7">
        <v>10</v>
      </c>
      <c r="L43" s="29">
        <v>5</v>
      </c>
      <c r="M43" s="22">
        <f t="shared" si="17"/>
        <v>6.5714285714285712</v>
      </c>
      <c r="N43" s="7">
        <v>24.275299999999987</v>
      </c>
      <c r="O43" s="8">
        <f t="shared" si="18"/>
        <v>0.27070431967590819</v>
      </c>
      <c r="P43" s="8">
        <f t="shared" si="19"/>
        <v>6.8571428571428568</v>
      </c>
      <c r="Q43" s="8">
        <v>24.613099999999999</v>
      </c>
      <c r="R43" s="8">
        <f t="shared" si="20"/>
        <v>0.27859728588202448</v>
      </c>
      <c r="S43" s="17">
        <f t="shared" si="13"/>
        <v>7</v>
      </c>
      <c r="T43" s="17">
        <v>24.296799999999994</v>
      </c>
      <c r="U43" s="17">
        <f t="shared" si="14"/>
        <v>0.41157683316321503</v>
      </c>
      <c r="V43" s="17">
        <f t="shared" si="15"/>
        <v>0.28810378321425051</v>
      </c>
      <c r="W43" s="17">
        <f t="shared" si="16"/>
        <v>6.75</v>
      </c>
      <c r="X43" s="17">
        <v>24.297499999999999</v>
      </c>
      <c r="Y43" s="17">
        <f t="shared" si="11"/>
        <v>0.20578248791027884</v>
      </c>
      <c r="Z43" s="17">
        <f t="shared" si="12"/>
        <v>0.27780635867887643</v>
      </c>
    </row>
    <row r="44" spans="1:26" hidden="1" x14ac:dyDescent="0.25">
      <c r="A44" s="5" t="s">
        <v>45</v>
      </c>
      <c r="B44" s="30">
        <v>16</v>
      </c>
      <c r="C44" s="6">
        <v>9</v>
      </c>
      <c r="D44" s="6">
        <v>8</v>
      </c>
      <c r="E44" s="6">
        <v>13</v>
      </c>
      <c r="F44" s="6">
        <v>4</v>
      </c>
      <c r="G44" s="6">
        <v>7</v>
      </c>
      <c r="H44" s="6">
        <v>8</v>
      </c>
      <c r="I44" s="7">
        <v>5</v>
      </c>
      <c r="J44" s="7">
        <v>7</v>
      </c>
      <c r="K44" s="7">
        <v>6</v>
      </c>
      <c r="L44" s="29">
        <v>16</v>
      </c>
      <c r="M44" s="22">
        <f t="shared" si="17"/>
        <v>7.7142857142857144</v>
      </c>
      <c r="N44" s="7">
        <v>29.045899999999993</v>
      </c>
      <c r="O44" s="8">
        <f t="shared" si="18"/>
        <v>0.26558948816479144</v>
      </c>
      <c r="P44" s="8">
        <f t="shared" si="19"/>
        <v>7.4285714285714288</v>
      </c>
      <c r="Q44" s="8">
        <v>31.139500000000002</v>
      </c>
      <c r="R44" s="8">
        <f t="shared" si="20"/>
        <v>0.23855782618768537</v>
      </c>
      <c r="S44" s="17">
        <f t="shared" si="13"/>
        <v>7.1428571428571432</v>
      </c>
      <c r="T44" s="17">
        <v>28.98459999999999</v>
      </c>
      <c r="U44" s="17">
        <f t="shared" si="14"/>
        <v>0.20700647930280225</v>
      </c>
      <c r="V44" s="17">
        <f t="shared" si="15"/>
        <v>0.2464362848842884</v>
      </c>
      <c r="W44" s="17">
        <f t="shared" si="16"/>
        <v>8.25</v>
      </c>
      <c r="X44" s="17">
        <v>28.986799999999999</v>
      </c>
      <c r="Y44" s="17">
        <f t="shared" si="11"/>
        <v>0.55197538189796735</v>
      </c>
      <c r="Z44" s="17">
        <f t="shared" si="12"/>
        <v>0.28461230629113943</v>
      </c>
    </row>
    <row r="45" spans="1:26" hidden="1" x14ac:dyDescent="0.25">
      <c r="A45" s="5" t="s">
        <v>83</v>
      </c>
      <c r="B45" s="30">
        <v>5</v>
      </c>
      <c r="C45" s="6">
        <v>16</v>
      </c>
      <c r="D45" s="6">
        <v>26</v>
      </c>
      <c r="E45" s="6">
        <v>21</v>
      </c>
      <c r="F45" s="6">
        <v>20</v>
      </c>
      <c r="G45" s="6">
        <v>14</v>
      </c>
      <c r="H45" s="6">
        <v>24</v>
      </c>
      <c r="I45" s="7">
        <v>12</v>
      </c>
      <c r="J45" s="7">
        <v>18</v>
      </c>
      <c r="K45" s="7">
        <v>16</v>
      </c>
      <c r="L45" s="29">
        <v>20</v>
      </c>
      <c r="M45" s="22">
        <f t="shared" si="17"/>
        <v>19</v>
      </c>
      <c r="N45" s="7">
        <v>61.583200000000005</v>
      </c>
      <c r="O45" s="8">
        <f t="shared" si="18"/>
        <v>0.30852570181478062</v>
      </c>
      <c r="P45" s="8">
        <f t="shared" si="19"/>
        <v>19.285714285714285</v>
      </c>
      <c r="Q45" s="8">
        <v>66.345299999999995</v>
      </c>
      <c r="R45" s="8">
        <f t="shared" si="20"/>
        <v>0.29068697082859352</v>
      </c>
      <c r="S45" s="17">
        <f t="shared" si="13"/>
        <v>17.857142857142858</v>
      </c>
      <c r="T45" s="17">
        <v>61.631799999999977</v>
      </c>
      <c r="U45" s="17">
        <f t="shared" si="14"/>
        <v>0.25960624223209455</v>
      </c>
      <c r="V45" s="17">
        <f t="shared" si="15"/>
        <v>0.2897391096340341</v>
      </c>
      <c r="W45" s="17">
        <f t="shared" si="16"/>
        <v>18.125</v>
      </c>
      <c r="X45" s="17">
        <v>61.451300000000053</v>
      </c>
      <c r="Y45" s="17">
        <f t="shared" si="11"/>
        <v>0.32546097478816532</v>
      </c>
      <c r="Z45" s="17">
        <f t="shared" si="12"/>
        <v>0.29494900840177479</v>
      </c>
    </row>
    <row r="46" spans="1:26" hidden="1" x14ac:dyDescent="0.25">
      <c r="A46" s="5" t="s">
        <v>52</v>
      </c>
      <c r="B46" s="30">
        <v>22</v>
      </c>
      <c r="C46" s="6">
        <v>26</v>
      </c>
      <c r="D46" s="6">
        <v>55</v>
      </c>
      <c r="E46" s="6">
        <v>28</v>
      </c>
      <c r="F46" s="6">
        <v>26</v>
      </c>
      <c r="G46" s="6">
        <v>27</v>
      </c>
      <c r="H46" s="6">
        <v>32</v>
      </c>
      <c r="I46" s="7">
        <v>25</v>
      </c>
      <c r="J46" s="7">
        <v>35</v>
      </c>
      <c r="K46" s="7">
        <v>36</v>
      </c>
      <c r="L46" s="29">
        <v>30</v>
      </c>
      <c r="M46" s="22">
        <f t="shared" si="17"/>
        <v>31.285714285714285</v>
      </c>
      <c r="N46" s="7">
        <v>99.055800000000119</v>
      </c>
      <c r="O46" s="8">
        <f t="shared" si="18"/>
        <v>0.31583929750417689</v>
      </c>
      <c r="P46" s="8">
        <f t="shared" si="19"/>
        <v>32.571428571428569</v>
      </c>
      <c r="Q46" s="8">
        <v>102.59060000000009</v>
      </c>
      <c r="R46" s="8">
        <f t="shared" si="20"/>
        <v>0.31748940518359908</v>
      </c>
      <c r="S46" s="17">
        <f t="shared" si="13"/>
        <v>29.857142857142858</v>
      </c>
      <c r="T46" s="17">
        <v>100.79270000000014</v>
      </c>
      <c r="U46" s="17">
        <f t="shared" si="14"/>
        <v>0.35716872352858836</v>
      </c>
      <c r="V46" s="17">
        <f t="shared" si="15"/>
        <v>0.29622326673601179</v>
      </c>
      <c r="W46" s="17">
        <f t="shared" si="16"/>
        <v>29.875</v>
      </c>
      <c r="X46" s="17">
        <v>101.03730000000004</v>
      </c>
      <c r="Y46" s="17">
        <f t="shared" si="11"/>
        <v>0.29692004833858376</v>
      </c>
      <c r="Z46" s="17">
        <f t="shared" si="12"/>
        <v>0.29568288147050631</v>
      </c>
    </row>
    <row r="47" spans="1:26" hidden="1" x14ac:dyDescent="0.25">
      <c r="A47" s="5" t="s">
        <v>101</v>
      </c>
      <c r="B47" s="30">
        <v>8</v>
      </c>
      <c r="C47" s="6">
        <v>23</v>
      </c>
      <c r="D47" s="6">
        <v>18</v>
      </c>
      <c r="E47" s="6">
        <v>33</v>
      </c>
      <c r="F47" s="6">
        <v>21</v>
      </c>
      <c r="G47" s="6">
        <v>18</v>
      </c>
      <c r="H47" s="6">
        <v>25</v>
      </c>
      <c r="I47" s="7">
        <v>25</v>
      </c>
      <c r="J47" s="7">
        <v>19</v>
      </c>
      <c r="K47" s="7">
        <v>29</v>
      </c>
      <c r="L47" s="29">
        <v>20</v>
      </c>
      <c r="M47" s="22">
        <f t="shared" si="17"/>
        <v>23.285714285714285</v>
      </c>
      <c r="N47" s="7">
        <v>77.344799999999992</v>
      </c>
      <c r="O47" s="8">
        <f t="shared" si="18"/>
        <v>0.30106373389955482</v>
      </c>
      <c r="P47" s="8">
        <f t="shared" si="19"/>
        <v>22.714285714285715</v>
      </c>
      <c r="Q47" s="8">
        <v>81.676500000000019</v>
      </c>
      <c r="R47" s="8">
        <f t="shared" si="20"/>
        <v>0.27810062520168849</v>
      </c>
      <c r="S47" s="17">
        <f t="shared" si="13"/>
        <v>24.285714285714285</v>
      </c>
      <c r="T47" s="17">
        <v>77.21280000000003</v>
      </c>
      <c r="U47" s="17">
        <f t="shared" si="14"/>
        <v>0.37558539516764045</v>
      </c>
      <c r="V47" s="17">
        <f t="shared" si="15"/>
        <v>0.31452964127339345</v>
      </c>
      <c r="W47" s="17">
        <f t="shared" si="16"/>
        <v>23.75</v>
      </c>
      <c r="X47" s="17">
        <v>78.696399999999926</v>
      </c>
      <c r="Y47" s="17">
        <f t="shared" si="11"/>
        <v>0.25414123136509442</v>
      </c>
      <c r="Z47" s="17">
        <f t="shared" si="12"/>
        <v>0.30179271224604964</v>
      </c>
    </row>
    <row r="48" spans="1:26" hidden="1" x14ac:dyDescent="0.25">
      <c r="A48" s="5" t="s">
        <v>51</v>
      </c>
      <c r="B48" s="30">
        <v>21</v>
      </c>
      <c r="C48" s="6">
        <v>48</v>
      </c>
      <c r="D48" s="6">
        <v>60</v>
      </c>
      <c r="E48" s="6">
        <v>39</v>
      </c>
      <c r="F48" s="6">
        <v>43</v>
      </c>
      <c r="G48" s="6">
        <v>49</v>
      </c>
      <c r="H48" s="6">
        <v>50</v>
      </c>
      <c r="I48" s="7">
        <v>56</v>
      </c>
      <c r="J48" s="7">
        <v>24</v>
      </c>
      <c r="K48" s="7">
        <v>73</v>
      </c>
      <c r="L48" s="29">
        <v>45</v>
      </c>
      <c r="M48" s="22">
        <f t="shared" si="17"/>
        <v>49.285714285714285</v>
      </c>
      <c r="N48" s="7">
        <v>156.78529999999978</v>
      </c>
      <c r="O48" s="8">
        <f t="shared" si="18"/>
        <v>0.31435162789951837</v>
      </c>
      <c r="P48" s="8">
        <f t="shared" si="19"/>
        <v>45.857142857142854</v>
      </c>
      <c r="Q48" s="8">
        <v>163.99279999999973</v>
      </c>
      <c r="R48" s="8">
        <f t="shared" si="20"/>
        <v>0.27962900113384814</v>
      </c>
      <c r="S48" s="17">
        <f t="shared" si="13"/>
        <v>47.714285714285715</v>
      </c>
      <c r="T48" s="17">
        <v>156.64359999999994</v>
      </c>
      <c r="U48" s="17">
        <f t="shared" si="14"/>
        <v>0.46602606170951144</v>
      </c>
      <c r="V48" s="17">
        <f t="shared" si="15"/>
        <v>0.3046041186124791</v>
      </c>
      <c r="W48" s="17">
        <f t="shared" si="16"/>
        <v>47.375</v>
      </c>
      <c r="X48" s="17">
        <v>156.28779999999998</v>
      </c>
      <c r="Y48" s="17">
        <f t="shared" si="11"/>
        <v>0.28793034389120586</v>
      </c>
      <c r="Z48" s="17">
        <f t="shared" si="12"/>
        <v>0.30312666759657508</v>
      </c>
    </row>
    <row r="49" spans="1:26" x14ac:dyDescent="0.25">
      <c r="A49" s="5" t="s">
        <v>48</v>
      </c>
      <c r="B49" s="30">
        <v>19</v>
      </c>
      <c r="C49" s="6">
        <v>66</v>
      </c>
      <c r="D49" s="6">
        <v>61</v>
      </c>
      <c r="E49" s="6">
        <v>66</v>
      </c>
      <c r="F49" s="6">
        <v>43</v>
      </c>
      <c r="G49" s="6">
        <v>54</v>
      </c>
      <c r="H49" s="6">
        <v>60</v>
      </c>
      <c r="I49" s="7">
        <v>55</v>
      </c>
      <c r="J49" s="7">
        <v>33</v>
      </c>
      <c r="K49" s="7">
        <v>55</v>
      </c>
      <c r="L49" s="29">
        <v>48</v>
      </c>
      <c r="M49" s="22">
        <f t="shared" si="17"/>
        <v>57.857142857142854</v>
      </c>
      <c r="N49" s="7">
        <v>162.0707000000003</v>
      </c>
      <c r="O49" s="8">
        <f t="shared" si="18"/>
        <v>0.35698706093786692</v>
      </c>
      <c r="P49" s="8">
        <f t="shared" si="19"/>
        <v>53.142857142857146</v>
      </c>
      <c r="Q49" s="8">
        <v>165.97550000000018</v>
      </c>
      <c r="R49" s="8">
        <f t="shared" si="20"/>
        <v>0.32018494984414619</v>
      </c>
      <c r="S49" s="17">
        <f t="shared" si="13"/>
        <v>52.285714285714285</v>
      </c>
      <c r="T49" s="17">
        <v>162.4124000000003</v>
      </c>
      <c r="U49" s="17">
        <f t="shared" si="14"/>
        <v>0.3386440936775757</v>
      </c>
      <c r="V49" s="17">
        <f t="shared" si="15"/>
        <v>0.32193178775582521</v>
      </c>
      <c r="W49" s="17">
        <f t="shared" si="16"/>
        <v>51.75</v>
      </c>
      <c r="X49" s="17">
        <v>162.9063000000001</v>
      </c>
      <c r="Y49" s="17">
        <f t="shared" si="11"/>
        <v>0.2946479049613181</v>
      </c>
      <c r="Z49" s="17">
        <f t="shared" si="12"/>
        <v>0.31766727253642102</v>
      </c>
    </row>
    <row r="50" spans="1:26" x14ac:dyDescent="0.25">
      <c r="A50" s="5" t="s">
        <v>39</v>
      </c>
      <c r="B50" s="30">
        <v>10</v>
      </c>
      <c r="C50" s="6">
        <v>26</v>
      </c>
      <c r="D50" s="6">
        <v>21</v>
      </c>
      <c r="E50" s="6">
        <v>38</v>
      </c>
      <c r="F50" s="6">
        <v>21</v>
      </c>
      <c r="G50" s="6">
        <v>32</v>
      </c>
      <c r="H50" s="6">
        <v>34</v>
      </c>
      <c r="I50" s="7">
        <v>37</v>
      </c>
      <c r="J50" s="7">
        <v>13</v>
      </c>
      <c r="K50" s="7">
        <v>34</v>
      </c>
      <c r="L50" s="29">
        <v>29</v>
      </c>
      <c r="M50" s="22">
        <f t="shared" si="17"/>
        <v>29.857142857142858</v>
      </c>
      <c r="N50" s="7">
        <v>91.620499999999794</v>
      </c>
      <c r="O50" s="8">
        <f t="shared" si="18"/>
        <v>0.32587840993165201</v>
      </c>
      <c r="P50" s="8">
        <f t="shared" si="19"/>
        <v>28</v>
      </c>
      <c r="Q50" s="8">
        <v>92.321099999999788</v>
      </c>
      <c r="R50" s="8">
        <f t="shared" si="20"/>
        <v>0.30328928056533194</v>
      </c>
      <c r="S50" s="17">
        <f t="shared" si="13"/>
        <v>29.857142857142858</v>
      </c>
      <c r="T50" s="17">
        <v>91.658999999999779</v>
      </c>
      <c r="U50" s="17">
        <f t="shared" si="14"/>
        <v>0.37094011499143653</v>
      </c>
      <c r="V50" s="17">
        <f t="shared" si="15"/>
        <v>0.32574152955130353</v>
      </c>
      <c r="W50" s="17">
        <f t="shared" si="16"/>
        <v>29.75</v>
      </c>
      <c r="X50" s="17">
        <v>91.940699999999879</v>
      </c>
      <c r="Y50" s="17">
        <f t="shared" si="11"/>
        <v>0.31542070051674653</v>
      </c>
      <c r="Z50" s="17">
        <f t="shared" si="12"/>
        <v>0.32357813242666239</v>
      </c>
    </row>
    <row r="51" spans="1:26" x14ac:dyDescent="0.25">
      <c r="A51" s="5" t="s">
        <v>61</v>
      </c>
      <c r="B51" s="30">
        <v>30</v>
      </c>
      <c r="C51" s="6">
        <v>1</v>
      </c>
      <c r="D51" s="6"/>
      <c r="E51" s="6"/>
      <c r="F51" s="6"/>
      <c r="G51" s="6"/>
      <c r="H51" s="6"/>
      <c r="J51" s="7">
        <v>1</v>
      </c>
      <c r="L51" s="29"/>
      <c r="M51" s="22">
        <f t="shared" si="17"/>
        <v>1</v>
      </c>
      <c r="N51" s="7">
        <v>3.0148999999999995</v>
      </c>
      <c r="O51" s="8">
        <f t="shared" si="18"/>
        <v>0.33168595973332454</v>
      </c>
      <c r="P51" s="8">
        <f t="shared" si="19"/>
        <v>1</v>
      </c>
      <c r="Q51" s="8">
        <v>3.0148999999999999</v>
      </c>
      <c r="R51" s="8">
        <f t="shared" si="20"/>
        <v>0.33168595973332449</v>
      </c>
      <c r="S51" s="17">
        <f t="shared" si="13"/>
        <v>1</v>
      </c>
      <c r="T51" s="17">
        <v>3.0148999999999995</v>
      </c>
      <c r="U51" s="17">
        <f t="shared" si="14"/>
        <v>0</v>
      </c>
      <c r="V51" s="17">
        <f t="shared" si="15"/>
        <v>0.33168595973332454</v>
      </c>
      <c r="W51" s="17">
        <f t="shared" si="16"/>
        <v>1</v>
      </c>
      <c r="X51" s="17">
        <v>3.0057999999999998</v>
      </c>
      <c r="Y51" s="17">
        <f t="shared" si="11"/>
        <v>0</v>
      </c>
      <c r="Z51" s="17">
        <f t="shared" si="12"/>
        <v>0.33269013241067275</v>
      </c>
    </row>
    <row r="52" spans="1:26" x14ac:dyDescent="0.25">
      <c r="A52" s="5" t="s">
        <v>44</v>
      </c>
      <c r="B52" s="30">
        <v>15</v>
      </c>
      <c r="C52" s="6">
        <v>8</v>
      </c>
      <c r="D52" s="6">
        <v>13</v>
      </c>
      <c r="E52" s="6">
        <v>13</v>
      </c>
      <c r="F52" s="6">
        <v>17</v>
      </c>
      <c r="G52" s="6">
        <v>8</v>
      </c>
      <c r="H52" s="6">
        <v>14</v>
      </c>
      <c r="I52" s="7">
        <v>9</v>
      </c>
      <c r="J52" s="7">
        <v>10</v>
      </c>
      <c r="K52" s="7">
        <v>12</v>
      </c>
      <c r="L52" s="29">
        <v>5</v>
      </c>
      <c r="M52" s="22">
        <f t="shared" si="17"/>
        <v>11.714285714285714</v>
      </c>
      <c r="N52" s="7">
        <v>32.029100000000021</v>
      </c>
      <c r="O52" s="8">
        <f t="shared" si="18"/>
        <v>0.36573883481851521</v>
      </c>
      <c r="P52" s="8">
        <f t="shared" si="19"/>
        <v>12</v>
      </c>
      <c r="Q52" s="8">
        <v>34.688600000000015</v>
      </c>
      <c r="R52" s="8">
        <f t="shared" si="20"/>
        <v>0.34593497575572363</v>
      </c>
      <c r="S52" s="17">
        <f t="shared" si="13"/>
        <v>11.857142857142858</v>
      </c>
      <c r="T52" s="17">
        <v>32.025500000000022</v>
      </c>
      <c r="U52" s="17">
        <f t="shared" si="14"/>
        <v>0.37470140981405414</v>
      </c>
      <c r="V52" s="17">
        <f t="shared" si="15"/>
        <v>0.37024067874483924</v>
      </c>
      <c r="W52" s="17">
        <f t="shared" si="16"/>
        <v>11</v>
      </c>
      <c r="X52" s="17">
        <v>32.153500000000008</v>
      </c>
      <c r="Y52" s="17">
        <f t="shared" si="11"/>
        <v>0.15550406643133713</v>
      </c>
      <c r="Z52" s="17">
        <f t="shared" si="12"/>
        <v>0.34210894614894172</v>
      </c>
    </row>
    <row r="53" spans="1:26" x14ac:dyDescent="0.25">
      <c r="A53" s="5" t="s">
        <v>95</v>
      </c>
      <c r="B53" s="30">
        <v>78</v>
      </c>
      <c r="C53" s="6">
        <v>4</v>
      </c>
      <c r="D53" s="6">
        <v>1</v>
      </c>
      <c r="E53" s="6">
        <v>2</v>
      </c>
      <c r="F53" s="6">
        <v>1</v>
      </c>
      <c r="G53" s="6">
        <v>4</v>
      </c>
      <c r="H53" s="6">
        <v>1</v>
      </c>
      <c r="I53" s="7">
        <v>2</v>
      </c>
      <c r="K53" s="7">
        <v>46</v>
      </c>
      <c r="L53" s="29">
        <v>5</v>
      </c>
      <c r="M53" s="22">
        <f t="shared" si="17"/>
        <v>2.1428571428571428</v>
      </c>
      <c r="N53" s="7">
        <v>25.284899999999997</v>
      </c>
      <c r="O53" s="8">
        <f t="shared" si="18"/>
        <v>8.4748491900586642E-2</v>
      </c>
      <c r="P53" s="8">
        <f t="shared" si="19"/>
        <v>1.8333333333333333</v>
      </c>
      <c r="Q53" s="8">
        <v>25.322200000000006</v>
      </c>
      <c r="R53" s="8">
        <f t="shared" si="20"/>
        <v>7.2400239052425652E-2</v>
      </c>
      <c r="S53" s="17">
        <f t="shared" si="13"/>
        <v>9.3333333333333339</v>
      </c>
      <c r="T53" s="17">
        <v>25.306400000000007</v>
      </c>
      <c r="U53" s="17">
        <f t="shared" si="14"/>
        <v>1.8177219991780731</v>
      </c>
      <c r="V53" s="17">
        <f t="shared" si="15"/>
        <v>0.36881315925352209</v>
      </c>
      <c r="W53" s="17">
        <f t="shared" si="16"/>
        <v>8.7142857142857135</v>
      </c>
      <c r="X53" s="17">
        <v>25.305499999999995</v>
      </c>
      <c r="Y53" s="17">
        <f t="shared" si="11"/>
        <v>0.19758550512734391</v>
      </c>
      <c r="Z53" s="17">
        <f t="shared" si="12"/>
        <v>0.34436330893622791</v>
      </c>
    </row>
    <row r="54" spans="1:26" x14ac:dyDescent="0.25">
      <c r="A54" s="5" t="s">
        <v>58</v>
      </c>
      <c r="B54" s="30">
        <v>28</v>
      </c>
      <c r="C54" s="6"/>
      <c r="D54" s="6"/>
      <c r="E54" s="6"/>
      <c r="F54" s="6">
        <v>1</v>
      </c>
      <c r="G54" s="6"/>
      <c r="H54" s="6">
        <v>1</v>
      </c>
      <c r="I54" s="7">
        <v>3</v>
      </c>
      <c r="J54" s="7">
        <v>2</v>
      </c>
      <c r="L54" s="29">
        <v>2</v>
      </c>
      <c r="M54" s="22">
        <f t="shared" si="17"/>
        <v>1.6666666666666667</v>
      </c>
      <c r="N54" s="7">
        <v>5.2236000000000002</v>
      </c>
      <c r="O54" s="8">
        <f t="shared" si="18"/>
        <v>0.31906475738315848</v>
      </c>
      <c r="P54" s="8">
        <f t="shared" si="19"/>
        <v>1.75</v>
      </c>
      <c r="Q54" s="8">
        <v>5.2249000000000008</v>
      </c>
      <c r="R54" s="8">
        <f t="shared" si="20"/>
        <v>0.33493463989741423</v>
      </c>
      <c r="S54" s="17">
        <f t="shared" si="13"/>
        <v>1.75</v>
      </c>
      <c r="T54" s="17">
        <v>5.2249000000000017</v>
      </c>
      <c r="U54" s="17">
        <f t="shared" si="14"/>
        <v>0</v>
      </c>
      <c r="V54" s="17">
        <f t="shared" si="15"/>
        <v>0.33493463989741418</v>
      </c>
      <c r="W54" s="17">
        <f t="shared" si="16"/>
        <v>1.8</v>
      </c>
      <c r="X54" s="17">
        <v>5.2249000000000008</v>
      </c>
      <c r="Y54" s="17">
        <f t="shared" si="11"/>
        <v>0.38278244559704488</v>
      </c>
      <c r="Z54" s="17">
        <f t="shared" si="12"/>
        <v>0.34450420103734036</v>
      </c>
    </row>
    <row r="55" spans="1:26" x14ac:dyDescent="0.25">
      <c r="A55" s="5" t="s">
        <v>59</v>
      </c>
      <c r="B55" s="30">
        <v>29</v>
      </c>
      <c r="C55" s="6">
        <v>3</v>
      </c>
      <c r="D55" s="6"/>
      <c r="E55" s="6">
        <v>1</v>
      </c>
      <c r="F55" s="6"/>
      <c r="G55" s="6"/>
      <c r="H55" s="6">
        <v>1</v>
      </c>
      <c r="K55" s="7">
        <v>2</v>
      </c>
      <c r="L55" s="29">
        <v>1</v>
      </c>
      <c r="M55" s="22">
        <f t="shared" si="17"/>
        <v>1.6666666666666667</v>
      </c>
      <c r="N55" s="7">
        <v>3.5930000000000004</v>
      </c>
      <c r="O55" s="8">
        <f t="shared" si="18"/>
        <v>0.46386492253455791</v>
      </c>
      <c r="P55" s="8">
        <f t="shared" si="19"/>
        <v>1</v>
      </c>
      <c r="Q55" s="8">
        <v>3.5987000000000005</v>
      </c>
      <c r="R55" s="8">
        <f t="shared" si="20"/>
        <v>0.27787812265540329</v>
      </c>
      <c r="S55" s="17">
        <f t="shared" si="13"/>
        <v>1.3333333333333333</v>
      </c>
      <c r="T55" s="17">
        <v>3.5945999999999998</v>
      </c>
      <c r="U55" s="17">
        <f t="shared" si="14"/>
        <v>0.55639014076670568</v>
      </c>
      <c r="V55" s="17">
        <f t="shared" si="15"/>
        <v>0.3709267605111371</v>
      </c>
      <c r="W55" s="17">
        <f t="shared" si="16"/>
        <v>1.25</v>
      </c>
      <c r="X55" s="17">
        <v>3.5945999999999989</v>
      </c>
      <c r="Y55" s="17">
        <f t="shared" si="11"/>
        <v>0.27819507038335289</v>
      </c>
      <c r="Z55" s="17">
        <f t="shared" si="12"/>
        <v>0.34774383797919112</v>
      </c>
    </row>
    <row r="56" spans="1:26" x14ac:dyDescent="0.25">
      <c r="A56" s="5" t="s">
        <v>46</v>
      </c>
      <c r="B56" s="30">
        <v>17</v>
      </c>
      <c r="C56" s="6">
        <v>21</v>
      </c>
      <c r="D56" s="6">
        <v>19</v>
      </c>
      <c r="E56" s="6">
        <v>23</v>
      </c>
      <c r="F56" s="6">
        <v>20</v>
      </c>
      <c r="G56" s="6">
        <v>10</v>
      </c>
      <c r="H56" s="6">
        <v>20</v>
      </c>
      <c r="I56" s="7">
        <v>13</v>
      </c>
      <c r="J56" s="7">
        <v>11</v>
      </c>
      <c r="K56" s="7">
        <v>18</v>
      </c>
      <c r="L56" s="29">
        <v>19</v>
      </c>
      <c r="M56" s="22">
        <f t="shared" si="17"/>
        <v>18</v>
      </c>
      <c r="N56" s="7">
        <v>47.938200000000016</v>
      </c>
      <c r="O56" s="8">
        <f t="shared" si="18"/>
        <v>0.37548343492246256</v>
      </c>
      <c r="P56" s="8">
        <f t="shared" si="19"/>
        <v>16.571428571428573</v>
      </c>
      <c r="Q56" s="8">
        <v>54.435600000000044</v>
      </c>
      <c r="R56" s="8">
        <f t="shared" si="20"/>
        <v>0.30442263098833411</v>
      </c>
      <c r="S56" s="17">
        <f t="shared" si="13"/>
        <v>16.428571428571427</v>
      </c>
      <c r="T56" s="17">
        <v>47.948400000000007</v>
      </c>
      <c r="U56" s="17">
        <f t="shared" si="14"/>
        <v>0.37540355882573762</v>
      </c>
      <c r="V56" s="17">
        <f t="shared" si="15"/>
        <v>0.3426302322615859</v>
      </c>
      <c r="W56" s="17">
        <f t="shared" si="16"/>
        <v>16.75</v>
      </c>
      <c r="X56" s="17">
        <v>47.949900000000035</v>
      </c>
      <c r="Y56" s="17">
        <f t="shared" si="11"/>
        <v>0.39624691605196227</v>
      </c>
      <c r="Z56" s="17">
        <f t="shared" si="12"/>
        <v>0.34932293915107199</v>
      </c>
    </row>
    <row r="57" spans="1:26" x14ac:dyDescent="0.25">
      <c r="A57" s="5" t="s">
        <v>40</v>
      </c>
      <c r="B57" s="30">
        <v>11</v>
      </c>
      <c r="C57" s="6"/>
      <c r="D57" s="6">
        <v>8</v>
      </c>
      <c r="E57" s="6">
        <v>4</v>
      </c>
      <c r="F57" s="6">
        <v>6</v>
      </c>
      <c r="G57" s="6">
        <v>4</v>
      </c>
      <c r="H57" s="6"/>
      <c r="I57" s="7">
        <v>2</v>
      </c>
      <c r="J57" s="7">
        <v>3</v>
      </c>
      <c r="K57" s="7">
        <v>3</v>
      </c>
      <c r="L57" s="29">
        <v>1</v>
      </c>
      <c r="M57" s="22">
        <f t="shared" si="17"/>
        <v>4.8</v>
      </c>
      <c r="N57" s="7">
        <v>8.7334000000000014</v>
      </c>
      <c r="O57" s="8">
        <f t="shared" si="18"/>
        <v>0.54961412508301455</v>
      </c>
      <c r="P57" s="8">
        <f t="shared" si="19"/>
        <v>4.5</v>
      </c>
      <c r="Q57" s="8">
        <v>9.0833000000000013</v>
      </c>
      <c r="R57" s="8">
        <f t="shared" si="20"/>
        <v>0.49541466207215434</v>
      </c>
      <c r="S57" s="17">
        <f t="shared" si="13"/>
        <v>3.6666666666666665</v>
      </c>
      <c r="T57" s="17">
        <v>8.7306000000000026</v>
      </c>
      <c r="U57" s="17">
        <f t="shared" si="14"/>
        <v>0.34361899525805778</v>
      </c>
      <c r="V57" s="17">
        <f t="shared" si="15"/>
        <v>0.41997877198207056</v>
      </c>
      <c r="W57" s="17">
        <f t="shared" si="16"/>
        <v>3.2857142857142856</v>
      </c>
      <c r="X57" s="17">
        <v>8.7302000000000035</v>
      </c>
      <c r="Y57" s="17">
        <f t="shared" si="11"/>
        <v>0.11454491306041094</v>
      </c>
      <c r="Z57" s="17">
        <f t="shared" si="12"/>
        <v>0.37636185719849308</v>
      </c>
    </row>
    <row r="58" spans="1:26" x14ac:dyDescent="0.25">
      <c r="A58" s="5" t="s">
        <v>87</v>
      </c>
      <c r="B58" s="30">
        <v>67</v>
      </c>
      <c r="C58" s="6"/>
      <c r="D58" s="6"/>
      <c r="E58" s="6"/>
      <c r="F58" s="6"/>
      <c r="G58" s="6"/>
      <c r="H58" s="6"/>
      <c r="K58" s="7">
        <v>2</v>
      </c>
      <c r="L58" s="29"/>
      <c r="O58" s="8"/>
      <c r="P58" s="8"/>
      <c r="Q58" s="8"/>
      <c r="R58" s="8"/>
      <c r="S58" s="17">
        <f t="shared" si="13"/>
        <v>2</v>
      </c>
      <c r="T58" s="17">
        <v>5.2109000000000014</v>
      </c>
      <c r="U58" s="17">
        <f t="shared" si="14"/>
        <v>0.38381085800917297</v>
      </c>
      <c r="V58" s="17">
        <f t="shared" si="15"/>
        <v>0.38381085800917297</v>
      </c>
      <c r="W58" s="17">
        <f t="shared" si="16"/>
        <v>2</v>
      </c>
      <c r="X58" s="17">
        <v>5.2122999999999999</v>
      </c>
      <c r="Y58" s="17">
        <f t="shared" si="11"/>
        <v>0</v>
      </c>
      <c r="Z58" s="17">
        <f t="shared" si="12"/>
        <v>0.3837077681637665</v>
      </c>
    </row>
    <row r="59" spans="1:26" x14ac:dyDescent="0.25">
      <c r="A59" s="5" t="s">
        <v>42</v>
      </c>
      <c r="B59" s="30">
        <v>13</v>
      </c>
      <c r="C59" s="6">
        <v>5</v>
      </c>
      <c r="D59" s="6">
        <v>4</v>
      </c>
      <c r="E59" s="6">
        <v>13</v>
      </c>
      <c r="F59" s="6">
        <v>9</v>
      </c>
      <c r="G59" s="6">
        <v>8</v>
      </c>
      <c r="H59" s="6">
        <v>5</v>
      </c>
      <c r="I59" s="7">
        <v>5</v>
      </c>
      <c r="J59" s="7">
        <v>2</v>
      </c>
      <c r="K59" s="7">
        <v>8</v>
      </c>
      <c r="L59" s="29">
        <v>7</v>
      </c>
      <c r="M59" s="22">
        <f t="shared" ref="M59:M68" si="21">AVERAGE(C59:I59)</f>
        <v>7</v>
      </c>
      <c r="N59" s="7">
        <v>19.208100000000012</v>
      </c>
      <c r="O59" s="8">
        <f t="shared" ref="O59:O68" si="22">M59/N59</f>
        <v>0.36442958960022048</v>
      </c>
      <c r="P59" s="8">
        <f t="shared" ref="P59:P68" si="23">AVERAGE(D59:J59)</f>
        <v>6.5714285714285712</v>
      </c>
      <c r="Q59" s="8">
        <v>20.533800000000024</v>
      </c>
      <c r="R59" s="8">
        <f t="shared" ref="R59:R68" si="24">P59/Q59</f>
        <v>0.32002983234611049</v>
      </c>
      <c r="S59" s="17">
        <f t="shared" si="13"/>
        <v>7.1428571428571432</v>
      </c>
      <c r="T59" s="17">
        <v>19.146400000000014</v>
      </c>
      <c r="U59" s="17">
        <f t="shared" si="14"/>
        <v>0.41783311745288904</v>
      </c>
      <c r="V59" s="17">
        <f t="shared" si="15"/>
        <v>0.3730652834400795</v>
      </c>
      <c r="W59" s="17">
        <f t="shared" si="16"/>
        <v>7.125</v>
      </c>
      <c r="X59" s="17">
        <v>18.238300000000002</v>
      </c>
      <c r="Y59" s="17">
        <f t="shared" si="11"/>
        <v>0.38380770137567644</v>
      </c>
      <c r="Z59" s="17">
        <f t="shared" si="12"/>
        <v>0.39066141032881346</v>
      </c>
    </row>
    <row r="60" spans="1:26" x14ac:dyDescent="0.25">
      <c r="A60" s="5" t="s">
        <v>96</v>
      </c>
      <c r="B60" s="30">
        <v>79</v>
      </c>
      <c r="C60" s="6">
        <v>1</v>
      </c>
      <c r="D60" s="6">
        <v>1</v>
      </c>
      <c r="E60" s="6">
        <v>2</v>
      </c>
      <c r="F60" s="6">
        <v>1</v>
      </c>
      <c r="G60" s="6"/>
      <c r="H60" s="6">
        <v>2</v>
      </c>
      <c r="J60" s="7">
        <v>4</v>
      </c>
      <c r="K60" s="7">
        <v>18</v>
      </c>
      <c r="L60" s="29">
        <v>7</v>
      </c>
      <c r="M60" s="22">
        <f t="shared" si="21"/>
        <v>1.4</v>
      </c>
      <c r="N60" s="7">
        <v>14.212099999999992</v>
      </c>
      <c r="O60" s="8">
        <f t="shared" si="22"/>
        <v>9.8507609712850358E-2</v>
      </c>
      <c r="P60" s="8">
        <f t="shared" si="23"/>
        <v>2</v>
      </c>
      <c r="Q60" s="8">
        <v>14.631099999999993</v>
      </c>
      <c r="R60" s="8">
        <f t="shared" si="24"/>
        <v>0.13669512203457027</v>
      </c>
      <c r="S60" s="17">
        <f t="shared" si="13"/>
        <v>5.4</v>
      </c>
      <c r="T60" s="17">
        <v>14.229799999999997</v>
      </c>
      <c r="U60" s="17">
        <f t="shared" si="14"/>
        <v>1.2649510182855699</v>
      </c>
      <c r="V60" s="17">
        <f t="shared" si="15"/>
        <v>0.379485305485671</v>
      </c>
      <c r="W60" s="17">
        <f t="shared" si="16"/>
        <v>5.666666666666667</v>
      </c>
      <c r="X60" s="17">
        <v>14.229799999999997</v>
      </c>
      <c r="Y60" s="17">
        <f t="shared" si="11"/>
        <v>0.49192539599994389</v>
      </c>
      <c r="Z60" s="17">
        <f t="shared" si="12"/>
        <v>0.39822532057138316</v>
      </c>
    </row>
    <row r="61" spans="1:26" x14ac:dyDescent="0.25">
      <c r="A61" s="5" t="s">
        <v>90</v>
      </c>
      <c r="B61" s="30">
        <v>6</v>
      </c>
      <c r="C61" s="6">
        <v>2</v>
      </c>
      <c r="D61" s="6">
        <v>1</v>
      </c>
      <c r="E61" s="6">
        <v>1</v>
      </c>
      <c r="F61" s="6">
        <v>1</v>
      </c>
      <c r="G61" s="6">
        <v>4</v>
      </c>
      <c r="H61" s="6">
        <v>1</v>
      </c>
      <c r="I61" s="7">
        <v>3</v>
      </c>
      <c r="J61" s="7">
        <v>3</v>
      </c>
      <c r="K61" s="7">
        <v>1</v>
      </c>
      <c r="L61" s="29">
        <v>3</v>
      </c>
      <c r="M61" s="22">
        <f t="shared" si="21"/>
        <v>1.8571428571428572</v>
      </c>
      <c r="N61" s="7">
        <v>5.1165999999999991</v>
      </c>
      <c r="O61" s="8">
        <f t="shared" si="22"/>
        <v>0.3629642452298123</v>
      </c>
      <c r="P61" s="8">
        <f t="shared" si="23"/>
        <v>2</v>
      </c>
      <c r="Q61" s="8">
        <v>5.150100000000001</v>
      </c>
      <c r="R61" s="8">
        <f t="shared" si="24"/>
        <v>0.38834197394225345</v>
      </c>
      <c r="S61" s="17">
        <f t="shared" si="13"/>
        <v>2</v>
      </c>
      <c r="T61" s="17">
        <v>5.1213000000000024</v>
      </c>
      <c r="U61" s="17">
        <f t="shared" si="14"/>
        <v>0.19526292152383176</v>
      </c>
      <c r="V61" s="17">
        <f t="shared" si="15"/>
        <v>0.39052584304766352</v>
      </c>
      <c r="W61" s="17">
        <f t="shared" si="16"/>
        <v>2.125</v>
      </c>
      <c r="X61" s="17">
        <v>5.1212999999999989</v>
      </c>
      <c r="Y61" s="17">
        <f t="shared" si="11"/>
        <v>0.58578876457149565</v>
      </c>
      <c r="Z61" s="17">
        <f t="shared" si="12"/>
        <v>0.41493370823814274</v>
      </c>
    </row>
    <row r="62" spans="1:26" x14ac:dyDescent="0.25">
      <c r="A62" s="5" t="s">
        <v>66</v>
      </c>
      <c r="B62" s="30">
        <v>36</v>
      </c>
      <c r="C62" s="6">
        <v>1</v>
      </c>
      <c r="D62" s="6">
        <v>1</v>
      </c>
      <c r="E62" s="6"/>
      <c r="F62" s="6"/>
      <c r="G62" s="6"/>
      <c r="H62" s="6"/>
      <c r="J62" s="7">
        <v>1</v>
      </c>
      <c r="L62" s="29"/>
      <c r="M62" s="22">
        <f t="shared" si="21"/>
        <v>1</v>
      </c>
      <c r="N62" s="7">
        <v>2.4039999999999995</v>
      </c>
      <c r="O62" s="8">
        <f t="shared" si="22"/>
        <v>0.41597337770382703</v>
      </c>
      <c r="P62" s="8">
        <f t="shared" si="23"/>
        <v>1</v>
      </c>
      <c r="Q62" s="8">
        <v>2.4040000000000004</v>
      </c>
      <c r="R62" s="8">
        <f t="shared" si="24"/>
        <v>0.41597337770382692</v>
      </c>
      <c r="S62" s="17">
        <f t="shared" si="13"/>
        <v>1</v>
      </c>
      <c r="T62" s="17">
        <v>2.4039999999999999</v>
      </c>
      <c r="U62" s="17">
        <f t="shared" si="14"/>
        <v>0</v>
      </c>
      <c r="V62" s="17">
        <f t="shared" si="15"/>
        <v>0.41597337770382697</v>
      </c>
      <c r="W62" s="17">
        <f t="shared" si="16"/>
        <v>1</v>
      </c>
      <c r="X62" s="17">
        <v>2.4039999999999995</v>
      </c>
      <c r="Y62" s="17">
        <f t="shared" si="11"/>
        <v>0</v>
      </c>
      <c r="Z62" s="17">
        <f t="shared" si="12"/>
        <v>0.41597337770382703</v>
      </c>
    </row>
    <row r="63" spans="1:26" x14ac:dyDescent="0.25">
      <c r="A63" s="5" t="s">
        <v>84</v>
      </c>
      <c r="B63" s="30">
        <v>60</v>
      </c>
      <c r="C63" s="6"/>
      <c r="D63" s="6">
        <v>2</v>
      </c>
      <c r="E63" s="6">
        <v>2</v>
      </c>
      <c r="F63" s="6">
        <v>1</v>
      </c>
      <c r="G63" s="6">
        <v>1</v>
      </c>
      <c r="H63" s="6"/>
      <c r="I63" s="7">
        <v>2</v>
      </c>
      <c r="J63" s="7">
        <v>4</v>
      </c>
      <c r="K63" s="7">
        <v>4</v>
      </c>
      <c r="L63" s="29">
        <v>1</v>
      </c>
      <c r="M63" s="22">
        <f t="shared" si="21"/>
        <v>1.6</v>
      </c>
      <c r="N63" s="7">
        <v>4.789699999999999</v>
      </c>
      <c r="O63" s="8">
        <f t="shared" si="22"/>
        <v>0.33405014927866056</v>
      </c>
      <c r="P63" s="8">
        <f t="shared" si="23"/>
        <v>2</v>
      </c>
      <c r="Q63" s="8">
        <v>4.7916000000000007</v>
      </c>
      <c r="R63" s="8">
        <f t="shared" si="24"/>
        <v>0.41739711161198756</v>
      </c>
      <c r="S63" s="17">
        <f t="shared" si="13"/>
        <v>2.3333333333333335</v>
      </c>
      <c r="T63" s="17">
        <v>4.786299999999998</v>
      </c>
      <c r="U63" s="17">
        <f t="shared" si="14"/>
        <v>0.83571861354282051</v>
      </c>
      <c r="V63" s="17">
        <f t="shared" si="15"/>
        <v>0.48750252456664533</v>
      </c>
      <c r="W63" s="17">
        <f t="shared" si="16"/>
        <v>2.1428571428571428</v>
      </c>
      <c r="X63" s="17">
        <v>4.786299999999998</v>
      </c>
      <c r="Y63" s="17">
        <f t="shared" si="11"/>
        <v>0.20892965338570513</v>
      </c>
      <c r="Z63" s="17">
        <f t="shared" si="12"/>
        <v>0.44770640011222523</v>
      </c>
    </row>
    <row r="64" spans="1:26" x14ac:dyDescent="0.25">
      <c r="A64" s="5" t="s">
        <v>102</v>
      </c>
      <c r="B64" s="30">
        <v>90</v>
      </c>
      <c r="C64" s="6"/>
      <c r="D64" s="6"/>
      <c r="E64" s="6">
        <v>1</v>
      </c>
      <c r="F64" s="6">
        <v>1</v>
      </c>
      <c r="G64" s="6"/>
      <c r="H64" s="6"/>
      <c r="I64" s="7">
        <v>1</v>
      </c>
      <c r="K64" s="7">
        <v>1</v>
      </c>
      <c r="L64" s="29">
        <v>1</v>
      </c>
      <c r="M64" s="22">
        <f t="shared" si="21"/>
        <v>1</v>
      </c>
      <c r="N64" s="7">
        <v>2.0874999999999999</v>
      </c>
      <c r="O64" s="8">
        <f t="shared" si="22"/>
        <v>0.47904191616766467</v>
      </c>
      <c r="P64" s="8">
        <f t="shared" si="23"/>
        <v>1</v>
      </c>
      <c r="Q64" s="8">
        <v>2.0875000000000004</v>
      </c>
      <c r="R64" s="8">
        <f t="shared" si="24"/>
        <v>0.47904191616766462</v>
      </c>
      <c r="S64" s="17">
        <f t="shared" si="13"/>
        <v>1</v>
      </c>
      <c r="T64" s="17">
        <v>2.0857999999999999</v>
      </c>
      <c r="U64" s="17">
        <f t="shared" si="14"/>
        <v>0.47943235209511942</v>
      </c>
      <c r="V64" s="17">
        <f t="shared" si="15"/>
        <v>0.47943235209511942</v>
      </c>
      <c r="W64" s="17">
        <f t="shared" si="16"/>
        <v>1</v>
      </c>
      <c r="X64" s="17">
        <v>2.0851999999999995</v>
      </c>
      <c r="Y64" s="17">
        <f t="shared" si="11"/>
        <v>0.4795703050067141</v>
      </c>
      <c r="Z64" s="17">
        <f t="shared" si="12"/>
        <v>0.4795703050067141</v>
      </c>
    </row>
    <row r="65" spans="1:26" x14ac:dyDescent="0.25">
      <c r="A65" s="5" t="s">
        <v>81</v>
      </c>
      <c r="B65" s="30">
        <v>58</v>
      </c>
      <c r="C65" s="6">
        <v>1</v>
      </c>
      <c r="D65" s="6"/>
      <c r="E65" s="6"/>
      <c r="F65" s="6"/>
      <c r="G65" s="6"/>
      <c r="H65" s="6"/>
      <c r="I65" s="7">
        <v>1</v>
      </c>
      <c r="L65" s="29">
        <v>1</v>
      </c>
      <c r="M65" s="22">
        <f t="shared" si="21"/>
        <v>1</v>
      </c>
      <c r="N65" s="7">
        <v>1.7992000000000004</v>
      </c>
      <c r="O65" s="8">
        <f t="shared" si="22"/>
        <v>0.55580257892396612</v>
      </c>
      <c r="P65" s="8">
        <f t="shared" si="23"/>
        <v>1</v>
      </c>
      <c r="Q65" s="8">
        <v>1.7992000000000001</v>
      </c>
      <c r="R65" s="8">
        <f t="shared" si="24"/>
        <v>0.55580257892396612</v>
      </c>
      <c r="S65" s="17">
        <f t="shared" si="13"/>
        <v>1</v>
      </c>
      <c r="T65" s="17">
        <v>1.7992000000000004</v>
      </c>
      <c r="U65" s="17">
        <f t="shared" si="14"/>
        <v>0</v>
      </c>
      <c r="V65" s="17">
        <f t="shared" si="15"/>
        <v>0.55580257892396612</v>
      </c>
      <c r="W65" s="17">
        <f t="shared" si="16"/>
        <v>1</v>
      </c>
      <c r="X65" s="17">
        <v>1.7991999999999999</v>
      </c>
      <c r="Y65" s="17">
        <f t="shared" si="11"/>
        <v>0.55580257892396623</v>
      </c>
      <c r="Z65" s="17">
        <f t="shared" si="12"/>
        <v>0.55580257892396623</v>
      </c>
    </row>
    <row r="66" spans="1:26" x14ac:dyDescent="0.25">
      <c r="A66" s="5" t="s">
        <v>47</v>
      </c>
      <c r="B66" s="30">
        <v>18</v>
      </c>
      <c r="C66" s="6">
        <v>3</v>
      </c>
      <c r="D66" s="6">
        <v>2</v>
      </c>
      <c r="E66" s="6">
        <v>7</v>
      </c>
      <c r="F66" s="6">
        <v>4</v>
      </c>
      <c r="G66" s="6">
        <v>5</v>
      </c>
      <c r="H66" s="6">
        <v>2</v>
      </c>
      <c r="I66" s="7">
        <v>1</v>
      </c>
      <c r="J66" s="7">
        <v>2</v>
      </c>
      <c r="L66" s="29">
        <v>3</v>
      </c>
      <c r="M66" s="22">
        <f t="shared" si="21"/>
        <v>3.4285714285714284</v>
      </c>
      <c r="N66" s="7">
        <v>5.7829000000000006</v>
      </c>
      <c r="O66" s="8">
        <f t="shared" si="22"/>
        <v>0.59288098161327851</v>
      </c>
      <c r="P66" s="8">
        <f t="shared" si="23"/>
        <v>3.2857142857142856</v>
      </c>
      <c r="Q66" s="8">
        <v>7.4063000000000017</v>
      </c>
      <c r="R66" s="8">
        <f t="shared" si="24"/>
        <v>0.44363775241541453</v>
      </c>
      <c r="S66" s="17">
        <f t="shared" si="13"/>
        <v>3.5</v>
      </c>
      <c r="T66" s="17">
        <v>5.7851000000000008</v>
      </c>
      <c r="U66" s="17">
        <f t="shared" si="14"/>
        <v>0</v>
      </c>
      <c r="V66" s="17">
        <f t="shared" si="15"/>
        <v>0.60500250643895515</v>
      </c>
      <c r="W66" s="17">
        <f t="shared" si="16"/>
        <v>3.4285714285714284</v>
      </c>
      <c r="X66" s="17">
        <v>5.7849000000000004</v>
      </c>
      <c r="Y66" s="17">
        <f t="shared" ref="Y66:Y78" si="25">L66/X66</f>
        <v>0.5185915054711403</v>
      </c>
      <c r="Z66" s="17">
        <f t="shared" ref="Z66:Z78" si="26">W66/X66</f>
        <v>0.59267600625273176</v>
      </c>
    </row>
    <row r="67" spans="1:26" x14ac:dyDescent="0.25">
      <c r="A67" s="5" t="s">
        <v>93</v>
      </c>
      <c r="B67" s="30">
        <v>76</v>
      </c>
      <c r="C67" s="6">
        <v>2</v>
      </c>
      <c r="D67" s="6">
        <v>1</v>
      </c>
      <c r="E67" s="6">
        <v>3</v>
      </c>
      <c r="F67" s="6">
        <v>2</v>
      </c>
      <c r="G67" s="6"/>
      <c r="H67" s="6">
        <v>1</v>
      </c>
      <c r="J67" s="7">
        <v>2</v>
      </c>
      <c r="K67" s="7">
        <v>2</v>
      </c>
      <c r="L67" s="29">
        <v>3</v>
      </c>
      <c r="M67" s="22">
        <f t="shared" si="21"/>
        <v>1.8</v>
      </c>
      <c r="N67" s="7">
        <v>3.5942999999999996</v>
      </c>
      <c r="O67" s="8">
        <f t="shared" si="22"/>
        <v>0.50079292212670068</v>
      </c>
      <c r="P67" s="8">
        <f t="shared" si="23"/>
        <v>1.8</v>
      </c>
      <c r="Q67" s="8">
        <v>3.6335999999999999</v>
      </c>
      <c r="R67" s="8">
        <f t="shared" si="24"/>
        <v>0.49537648612945839</v>
      </c>
      <c r="S67" s="17">
        <f t="shared" si="13"/>
        <v>2</v>
      </c>
      <c r="T67" s="17">
        <v>3.5975000000000006</v>
      </c>
      <c r="U67" s="17">
        <f t="shared" si="14"/>
        <v>0.55594162612925635</v>
      </c>
      <c r="V67" s="17">
        <f t="shared" si="15"/>
        <v>0.55594162612925635</v>
      </c>
      <c r="W67" s="17">
        <f t="shared" si="16"/>
        <v>2.1666666666666665</v>
      </c>
      <c r="X67" s="17">
        <v>3.5975000000000006</v>
      </c>
      <c r="Y67" s="17">
        <f t="shared" si="25"/>
        <v>0.83391243919388447</v>
      </c>
      <c r="Z67" s="17">
        <f t="shared" si="26"/>
        <v>0.60227009497336104</v>
      </c>
    </row>
    <row r="68" spans="1:26" x14ac:dyDescent="0.25">
      <c r="A68" s="5" t="s">
        <v>60</v>
      </c>
      <c r="B68" s="30">
        <v>2</v>
      </c>
      <c r="C68" s="6">
        <v>2</v>
      </c>
      <c r="D68" s="6">
        <v>1</v>
      </c>
      <c r="E68" s="6">
        <v>6</v>
      </c>
      <c r="F68" s="6">
        <v>1</v>
      </c>
      <c r="G68" s="6">
        <v>7</v>
      </c>
      <c r="H68" s="6">
        <v>2</v>
      </c>
      <c r="J68" s="7">
        <v>2</v>
      </c>
      <c r="K68" s="7">
        <v>2</v>
      </c>
      <c r="L68" s="29">
        <v>3</v>
      </c>
      <c r="M68" s="22">
        <f t="shared" si="21"/>
        <v>3.1666666666666665</v>
      </c>
      <c r="N68" s="7">
        <v>4.9142999999999999</v>
      </c>
      <c r="O68" s="8">
        <f t="shared" si="22"/>
        <v>0.64437797176946188</v>
      </c>
      <c r="P68" s="8">
        <f t="shared" si="23"/>
        <v>3.1666666666666665</v>
      </c>
      <c r="Q68" s="8">
        <v>5.3280000000000003</v>
      </c>
      <c r="R68" s="8">
        <f t="shared" si="24"/>
        <v>0.59434434434434424</v>
      </c>
      <c r="S68" s="17">
        <v>0</v>
      </c>
      <c r="T68" s="17">
        <v>4.9349000000000007</v>
      </c>
      <c r="U68" s="17">
        <f t="shared" si="14"/>
        <v>0.40527670266874705</v>
      </c>
      <c r="V68" s="17">
        <f t="shared" si="15"/>
        <v>0</v>
      </c>
      <c r="W68" s="17">
        <f t="shared" ref="W68:W78" si="27">AVERAGE(E68:L68)</f>
        <v>3.2857142857142856</v>
      </c>
      <c r="X68" s="17">
        <v>4.8003999999999998</v>
      </c>
      <c r="Y68" s="17">
        <f t="shared" si="25"/>
        <v>0.62494792100658281</v>
      </c>
      <c r="Z68" s="17">
        <f t="shared" si="26"/>
        <v>0.68446677062625738</v>
      </c>
    </row>
    <row r="69" spans="1:26" x14ac:dyDescent="0.25">
      <c r="A69" s="5" t="s">
        <v>63</v>
      </c>
      <c r="B69" s="30">
        <v>33</v>
      </c>
      <c r="C69" s="6"/>
      <c r="D69" s="6"/>
      <c r="E69" s="6"/>
      <c r="F69" s="6"/>
      <c r="G69" s="6"/>
      <c r="H69" s="6"/>
      <c r="L69" s="29">
        <v>1</v>
      </c>
      <c r="O69" s="8"/>
      <c r="P69" s="8"/>
      <c r="Q69" s="8"/>
      <c r="R69" s="8"/>
      <c r="S69" s="17"/>
      <c r="T69" s="8"/>
      <c r="V69" s="17"/>
      <c r="W69" s="17">
        <f t="shared" si="27"/>
        <v>1</v>
      </c>
      <c r="X69" s="17">
        <v>1.3831</v>
      </c>
      <c r="Y69" s="17">
        <f t="shared" si="25"/>
        <v>0.72301352035283062</v>
      </c>
      <c r="Z69" s="17">
        <f t="shared" si="26"/>
        <v>0.72301352035283062</v>
      </c>
    </row>
    <row r="70" spans="1:26" x14ac:dyDescent="0.25">
      <c r="A70" s="5" t="s">
        <v>62</v>
      </c>
      <c r="B70" s="30">
        <v>32</v>
      </c>
      <c r="C70" s="6">
        <v>6</v>
      </c>
      <c r="D70" s="6"/>
      <c r="E70" s="6">
        <v>3</v>
      </c>
      <c r="F70" s="6">
        <v>2</v>
      </c>
      <c r="G70" s="6">
        <v>3</v>
      </c>
      <c r="H70" s="6">
        <v>3</v>
      </c>
      <c r="I70" s="7">
        <v>2</v>
      </c>
      <c r="J70" s="7">
        <v>1</v>
      </c>
      <c r="L70" s="29"/>
      <c r="M70" s="22">
        <f t="shared" ref="M70:M77" si="28">AVERAGE(C70:I70)</f>
        <v>3.1666666666666665</v>
      </c>
      <c r="N70" s="7">
        <v>2.9622999999999995</v>
      </c>
      <c r="O70" s="8">
        <f t="shared" ref="O70:O77" si="29">M70/N70</f>
        <v>1.0689891863304415</v>
      </c>
      <c r="P70" s="8">
        <f t="shared" ref="P70:P78" si="30">AVERAGE(D70:J70)</f>
        <v>2.3333333333333335</v>
      </c>
      <c r="Q70" s="8">
        <v>3.0211999999999994</v>
      </c>
      <c r="R70" s="8">
        <f t="shared" ref="R70:R78" si="31">P70/Q70</f>
        <v>0.77232004942848331</v>
      </c>
      <c r="S70" s="17">
        <f>AVERAGE(E70:K70)</f>
        <v>2.3333333333333335</v>
      </c>
      <c r="T70" s="8">
        <v>3.0211999999999994</v>
      </c>
      <c r="U70" s="17">
        <f t="shared" ref="U70:U78" si="32">K70/T70</f>
        <v>0</v>
      </c>
      <c r="V70" s="17">
        <f t="shared" ref="V70:V78" si="33">S70/T70</f>
        <v>0.77232004942848331</v>
      </c>
      <c r="W70" s="17">
        <f t="shared" si="27"/>
        <v>2.3333333333333335</v>
      </c>
      <c r="X70" s="8">
        <v>3.0211999999999994</v>
      </c>
      <c r="Y70" s="17">
        <f t="shared" si="25"/>
        <v>0</v>
      </c>
      <c r="Z70" s="17">
        <f t="shared" si="26"/>
        <v>0.77232004942848331</v>
      </c>
    </row>
    <row r="71" spans="1:26" x14ac:dyDescent="0.25">
      <c r="A71" s="5" t="s">
        <v>76</v>
      </c>
      <c r="B71" s="30">
        <v>4</v>
      </c>
      <c r="C71" s="6"/>
      <c r="D71" s="6">
        <v>1</v>
      </c>
      <c r="E71" s="6"/>
      <c r="F71" s="6"/>
      <c r="G71" s="6"/>
      <c r="H71" s="6">
        <v>1</v>
      </c>
      <c r="J71" s="7">
        <v>2</v>
      </c>
      <c r="K71" s="7">
        <v>4</v>
      </c>
      <c r="L71" s="29"/>
      <c r="M71" s="22">
        <f t="shared" si="28"/>
        <v>1</v>
      </c>
      <c r="N71" s="7">
        <v>2.8652999999999991</v>
      </c>
      <c r="O71" s="8">
        <f t="shared" si="29"/>
        <v>0.34900359473702591</v>
      </c>
      <c r="P71" s="8">
        <f t="shared" si="30"/>
        <v>1.3333333333333333</v>
      </c>
      <c r="Q71" s="8">
        <v>2.8890999999999987</v>
      </c>
      <c r="R71" s="8">
        <f t="shared" si="31"/>
        <v>0.46150473619235538</v>
      </c>
      <c r="S71" s="17">
        <f>AVERAGE(E71:K71)</f>
        <v>2.3333333333333335</v>
      </c>
      <c r="T71" s="17">
        <v>2.8890999999999987</v>
      </c>
      <c r="U71" s="17">
        <f t="shared" si="32"/>
        <v>1.3845142085770661</v>
      </c>
      <c r="V71" s="17">
        <f t="shared" si="33"/>
        <v>0.80763328833662196</v>
      </c>
      <c r="W71" s="17">
        <f t="shared" si="27"/>
        <v>2.3333333333333335</v>
      </c>
      <c r="X71" s="17">
        <v>2.8869999999999987</v>
      </c>
      <c r="Y71" s="17">
        <f t="shared" si="25"/>
        <v>0</v>
      </c>
      <c r="Z71" s="17">
        <f t="shared" si="26"/>
        <v>0.80822075972751461</v>
      </c>
    </row>
    <row r="72" spans="1:26" x14ac:dyDescent="0.25">
      <c r="A72" s="5" t="s">
        <v>89</v>
      </c>
      <c r="B72" s="30">
        <v>69</v>
      </c>
      <c r="C72" s="6">
        <v>1</v>
      </c>
      <c r="D72" s="6"/>
      <c r="E72" s="6"/>
      <c r="F72" s="6">
        <v>1</v>
      </c>
      <c r="G72" s="6">
        <v>1</v>
      </c>
      <c r="H72" s="6">
        <v>1</v>
      </c>
      <c r="L72" s="29"/>
      <c r="M72" s="22">
        <f t="shared" si="28"/>
        <v>1</v>
      </c>
      <c r="N72" s="7">
        <v>1.1516999999999999</v>
      </c>
      <c r="O72" s="8">
        <f t="shared" si="29"/>
        <v>0.86828167057393424</v>
      </c>
      <c r="P72" s="8">
        <f t="shared" si="30"/>
        <v>1</v>
      </c>
      <c r="Q72" s="8">
        <v>1.1516999999999999</v>
      </c>
      <c r="R72" s="8">
        <f t="shared" si="31"/>
        <v>0.86828167057393424</v>
      </c>
      <c r="S72" s="17">
        <f>AVERAGE(E72:K72)</f>
        <v>1</v>
      </c>
      <c r="T72" s="17">
        <v>1.1516999999999997</v>
      </c>
      <c r="U72" s="17">
        <f t="shared" si="32"/>
        <v>0</v>
      </c>
      <c r="V72" s="17">
        <f t="shared" si="33"/>
        <v>0.86828167057393435</v>
      </c>
      <c r="W72" s="17">
        <f t="shared" si="27"/>
        <v>1</v>
      </c>
      <c r="X72" s="17">
        <v>1.1516999999999999</v>
      </c>
      <c r="Y72" s="17">
        <f t="shared" si="25"/>
        <v>0</v>
      </c>
      <c r="Z72" s="17">
        <f t="shared" si="26"/>
        <v>0.86828167057393424</v>
      </c>
    </row>
    <row r="73" spans="1:26" x14ac:dyDescent="0.25">
      <c r="A73" s="5" t="s">
        <v>88</v>
      </c>
      <c r="B73" s="30">
        <v>68</v>
      </c>
      <c r="C73" s="6"/>
      <c r="D73" s="6"/>
      <c r="E73" s="6"/>
      <c r="F73" s="6"/>
      <c r="G73" s="6"/>
      <c r="H73" s="6">
        <v>1</v>
      </c>
      <c r="J73" s="7">
        <v>1</v>
      </c>
      <c r="L73" s="29"/>
      <c r="M73" s="22">
        <f t="shared" si="28"/>
        <v>1</v>
      </c>
      <c r="N73" s="7">
        <v>0.77810000000000001</v>
      </c>
      <c r="O73" s="8">
        <f t="shared" si="29"/>
        <v>1.2851818532322323</v>
      </c>
      <c r="P73" s="8">
        <f t="shared" si="30"/>
        <v>1</v>
      </c>
      <c r="Q73" s="8">
        <v>0.7803000000000001</v>
      </c>
      <c r="R73" s="8">
        <f t="shared" si="31"/>
        <v>1.2815583749839803</v>
      </c>
      <c r="S73" s="17">
        <v>0</v>
      </c>
      <c r="T73" s="17">
        <v>0.7803000000000001</v>
      </c>
      <c r="U73" s="17">
        <f t="shared" si="32"/>
        <v>0</v>
      </c>
      <c r="V73" s="17">
        <f t="shared" si="33"/>
        <v>0</v>
      </c>
      <c r="W73" s="17">
        <f t="shared" si="27"/>
        <v>1</v>
      </c>
      <c r="X73" s="17">
        <v>0.78029999999999999</v>
      </c>
      <c r="Y73" s="17">
        <f t="shared" si="25"/>
        <v>0</v>
      </c>
      <c r="Z73" s="17">
        <f t="shared" si="26"/>
        <v>1.2815583749839805</v>
      </c>
    </row>
    <row r="74" spans="1:26" x14ac:dyDescent="0.25">
      <c r="A74" s="5" t="s">
        <v>78</v>
      </c>
      <c r="B74" s="30">
        <v>52</v>
      </c>
      <c r="C74" s="6"/>
      <c r="D74" s="6"/>
      <c r="E74" s="6">
        <v>1</v>
      </c>
      <c r="F74" s="6"/>
      <c r="G74" s="6">
        <v>1</v>
      </c>
      <c r="H74" s="6"/>
      <c r="L74" s="29"/>
      <c r="M74" s="22">
        <f t="shared" si="28"/>
        <v>1</v>
      </c>
      <c r="N74" s="7">
        <v>0.77589999999999992</v>
      </c>
      <c r="O74" s="8">
        <f t="shared" si="29"/>
        <v>1.2888258796236629</v>
      </c>
      <c r="P74" s="8">
        <f t="shared" si="30"/>
        <v>1</v>
      </c>
      <c r="Q74" s="8">
        <v>0.77589999999999992</v>
      </c>
      <c r="R74" s="8">
        <f t="shared" si="31"/>
        <v>1.2888258796236629</v>
      </c>
      <c r="S74" s="17">
        <f>AVERAGE(E74:K74)</f>
        <v>1</v>
      </c>
      <c r="T74" s="17">
        <v>0.77589999999999992</v>
      </c>
      <c r="U74" s="17">
        <f t="shared" si="32"/>
        <v>0</v>
      </c>
      <c r="V74" s="17">
        <f t="shared" si="33"/>
        <v>1.2888258796236629</v>
      </c>
      <c r="W74" s="17">
        <f t="shared" si="27"/>
        <v>1</v>
      </c>
      <c r="X74" s="17">
        <v>0.77589999999999992</v>
      </c>
      <c r="Y74" s="17">
        <f t="shared" si="25"/>
        <v>0</v>
      </c>
      <c r="Z74" s="17">
        <f t="shared" si="26"/>
        <v>1.2888258796236629</v>
      </c>
    </row>
    <row r="75" spans="1:26" s="29" customFormat="1" x14ac:dyDescent="0.25">
      <c r="A75" s="5" t="s">
        <v>105</v>
      </c>
      <c r="B75" s="30">
        <v>94</v>
      </c>
      <c r="C75" s="6"/>
      <c r="D75" s="6">
        <v>3</v>
      </c>
      <c r="E75" s="6">
        <v>2</v>
      </c>
      <c r="F75" s="6">
        <v>1</v>
      </c>
      <c r="G75" s="6">
        <v>7</v>
      </c>
      <c r="H75" s="6">
        <v>8</v>
      </c>
      <c r="I75" s="29">
        <v>3</v>
      </c>
      <c r="M75" s="22">
        <f t="shared" si="28"/>
        <v>4</v>
      </c>
      <c r="N75" s="29">
        <v>2.0034000000000005</v>
      </c>
      <c r="O75" s="8">
        <f t="shared" si="29"/>
        <v>1.9966057701906754</v>
      </c>
      <c r="P75" s="8">
        <f t="shared" si="30"/>
        <v>4</v>
      </c>
      <c r="Q75" s="8">
        <v>30.159600000000019</v>
      </c>
      <c r="R75" s="8">
        <f t="shared" si="31"/>
        <v>0.13262775368373578</v>
      </c>
      <c r="S75" s="17">
        <f>AVERAGE(E75:K75)</f>
        <v>4.2</v>
      </c>
      <c r="T75" s="17">
        <v>2.0034000000000001</v>
      </c>
      <c r="U75" s="17">
        <f t="shared" si="32"/>
        <v>0</v>
      </c>
      <c r="V75" s="17">
        <f t="shared" si="33"/>
        <v>2.0964360587002098</v>
      </c>
      <c r="W75" s="17">
        <f t="shared" si="27"/>
        <v>4.2</v>
      </c>
      <c r="X75" s="17">
        <v>2.0034000000000001</v>
      </c>
      <c r="Y75" s="17">
        <f t="shared" si="25"/>
        <v>0</v>
      </c>
      <c r="Z75" s="17">
        <f t="shared" si="26"/>
        <v>2.0964360587002098</v>
      </c>
    </row>
    <row r="76" spans="1:26" s="29" customFormat="1" x14ac:dyDescent="0.25">
      <c r="A76" s="5" t="s">
        <v>98</v>
      </c>
      <c r="B76" s="30">
        <v>86</v>
      </c>
      <c r="C76" s="6"/>
      <c r="D76" s="6">
        <v>1</v>
      </c>
      <c r="E76" s="6"/>
      <c r="F76" s="6"/>
      <c r="G76" s="6"/>
      <c r="H76" s="6">
        <v>1</v>
      </c>
      <c r="M76" s="22">
        <f t="shared" si="28"/>
        <v>1</v>
      </c>
      <c r="N76" s="29">
        <v>0.34729999999999994</v>
      </c>
      <c r="O76" s="8">
        <f t="shared" si="29"/>
        <v>2.8793550244745183</v>
      </c>
      <c r="P76" s="8">
        <f t="shared" si="30"/>
        <v>1</v>
      </c>
      <c r="Q76" s="8">
        <v>0.33770000000000006</v>
      </c>
      <c r="R76" s="8">
        <f t="shared" si="31"/>
        <v>2.961208172934557</v>
      </c>
      <c r="S76" s="17">
        <f>AVERAGE(E76:K76)</f>
        <v>1</v>
      </c>
      <c r="T76" s="17">
        <v>0.33610000000000001</v>
      </c>
      <c r="U76" s="17">
        <f t="shared" si="32"/>
        <v>0</v>
      </c>
      <c r="V76" s="17">
        <f t="shared" si="33"/>
        <v>2.9753049687592976</v>
      </c>
      <c r="W76" s="17">
        <f t="shared" si="27"/>
        <v>1</v>
      </c>
      <c r="X76" s="17">
        <v>0.33610000000000001</v>
      </c>
      <c r="Y76" s="17">
        <f t="shared" si="25"/>
        <v>0</v>
      </c>
      <c r="Z76" s="17">
        <f t="shared" si="26"/>
        <v>2.9753049687592976</v>
      </c>
    </row>
    <row r="77" spans="1:26" x14ac:dyDescent="0.25">
      <c r="A77" s="5" t="s">
        <v>69</v>
      </c>
      <c r="B77" s="30">
        <v>41</v>
      </c>
      <c r="C77" s="6"/>
      <c r="D77" s="6"/>
      <c r="E77" s="6">
        <v>2</v>
      </c>
      <c r="F77" s="6"/>
      <c r="G77" s="6"/>
      <c r="H77" s="6"/>
      <c r="I77" s="29"/>
      <c r="J77" s="29"/>
      <c r="K77" s="29"/>
      <c r="L77" s="29"/>
      <c r="M77" s="22">
        <f t="shared" si="28"/>
        <v>2</v>
      </c>
      <c r="N77" s="29">
        <v>0.43869999999999992</v>
      </c>
      <c r="O77" s="8">
        <f t="shared" si="29"/>
        <v>4.5589240939138369</v>
      </c>
      <c r="P77" s="8">
        <f t="shared" si="30"/>
        <v>2</v>
      </c>
      <c r="Q77" s="8">
        <v>0.74579999999999991</v>
      </c>
      <c r="R77" s="8">
        <f t="shared" si="31"/>
        <v>2.6816840976133016</v>
      </c>
      <c r="S77" s="17">
        <f>AVERAGE(E77:K77)</f>
        <v>2</v>
      </c>
      <c r="T77" s="17">
        <v>0.43869999999999992</v>
      </c>
      <c r="U77" s="17">
        <f t="shared" si="32"/>
        <v>0</v>
      </c>
      <c r="V77" s="17">
        <f t="shared" si="33"/>
        <v>4.5589240939138369</v>
      </c>
      <c r="W77" s="17">
        <f t="shared" si="27"/>
        <v>2</v>
      </c>
      <c r="X77" s="17">
        <v>0.43869999999999992</v>
      </c>
      <c r="Y77" s="17">
        <f t="shared" si="25"/>
        <v>0</v>
      </c>
      <c r="Z77" s="17">
        <f t="shared" si="26"/>
        <v>4.5589240939138369</v>
      </c>
    </row>
    <row r="78" spans="1:26" x14ac:dyDescent="0.25">
      <c r="A78" s="5" t="s">
        <v>112</v>
      </c>
      <c r="B78" s="30">
        <v>72</v>
      </c>
      <c r="C78" s="6"/>
      <c r="D78" s="6"/>
      <c r="E78" s="6"/>
      <c r="F78" s="6"/>
      <c r="G78" s="6"/>
      <c r="H78" s="6"/>
      <c r="J78" s="7">
        <v>1</v>
      </c>
      <c r="L78" s="29"/>
      <c r="O78" s="8"/>
      <c r="P78" s="8">
        <f t="shared" si="30"/>
        <v>1</v>
      </c>
      <c r="Q78" s="8">
        <v>0.1323</v>
      </c>
      <c r="R78" s="8">
        <f t="shared" si="31"/>
        <v>7.5585789871504154</v>
      </c>
      <c r="S78" s="17">
        <f>AVERAGE(E78:K78)</f>
        <v>1</v>
      </c>
      <c r="T78" s="17">
        <v>0.1323</v>
      </c>
      <c r="U78" s="17">
        <f t="shared" si="32"/>
        <v>0</v>
      </c>
      <c r="V78" s="17">
        <f t="shared" si="33"/>
        <v>7.5585789871504154</v>
      </c>
      <c r="W78" s="17">
        <f t="shared" si="27"/>
        <v>1</v>
      </c>
      <c r="X78" s="17">
        <v>0.1323</v>
      </c>
      <c r="Y78" s="17">
        <f t="shared" si="25"/>
        <v>0</v>
      </c>
      <c r="Z78" s="17">
        <f t="shared" si="26"/>
        <v>7.5585789871504154</v>
      </c>
    </row>
  </sheetData>
  <autoFilter ref="A1:AA78">
    <sortState ref="A2:AA78">
      <sortCondition ref="Z1:Z78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28"/>
  <sheetViews>
    <sheetView zoomScale="70" zoomScaleNormal="70" workbookViewId="0">
      <pane xSplit="3" ySplit="1" topLeftCell="D56" activePane="bottomRight" state="frozen"/>
      <selection pane="topRight" activeCell="D1" sqref="D1"/>
      <selection pane="bottomLeft" activeCell="A2" sqref="A2"/>
      <selection pane="bottomRight" activeCell="K41" sqref="K41"/>
    </sheetView>
  </sheetViews>
  <sheetFormatPr defaultRowHeight="15" x14ac:dyDescent="0.25"/>
  <cols>
    <col min="1" max="1" width="10.140625" style="7" bestFit="1" customWidth="1"/>
    <col min="2" max="3" width="0" style="7" hidden="1" customWidth="1"/>
    <col min="4" max="8" width="9.140625" style="7"/>
    <col min="9" max="9" width="10.28515625" style="7" bestFit="1" customWidth="1"/>
    <col min="10" max="10" width="10.28515625" style="7" customWidth="1"/>
    <col min="11" max="11" width="10.28515625" style="31" customWidth="1"/>
    <col min="12" max="21" width="12.5703125" style="7" customWidth="1"/>
    <col min="22" max="25" width="12.7109375" style="7" customWidth="1"/>
    <col min="26" max="26" width="19.140625" style="7" customWidth="1"/>
    <col min="27" max="16384" width="9.140625" style="7"/>
  </cols>
  <sheetData>
    <row r="1" spans="1:25" s="4" customFormat="1" ht="45" x14ac:dyDescent="0.25">
      <c r="A1" s="1"/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10" t="s">
        <v>125</v>
      </c>
      <c r="M1" s="10" t="s">
        <v>108</v>
      </c>
      <c r="N1" s="10" t="s">
        <v>126</v>
      </c>
      <c r="O1" s="10" t="s">
        <v>127</v>
      </c>
      <c r="P1" s="10" t="s">
        <v>111</v>
      </c>
      <c r="Q1" s="10" t="s">
        <v>128</v>
      </c>
      <c r="R1" s="10" t="s">
        <v>140</v>
      </c>
      <c r="S1" s="10" t="s">
        <v>133</v>
      </c>
      <c r="T1" s="10" t="s">
        <v>141</v>
      </c>
      <c r="U1" s="10" t="s">
        <v>142</v>
      </c>
      <c r="V1" s="10" t="s">
        <v>151</v>
      </c>
      <c r="W1" s="10" t="s">
        <v>155</v>
      </c>
      <c r="X1" s="10" t="s">
        <v>156</v>
      </c>
      <c r="Y1" s="10" t="s">
        <v>154</v>
      </c>
    </row>
    <row r="2" spans="1:25" hidden="1" x14ac:dyDescent="0.25">
      <c r="A2" s="5">
        <v>20</v>
      </c>
      <c r="B2" s="6">
        <v>20</v>
      </c>
      <c r="C2" s="6">
        <v>22</v>
      </c>
      <c r="D2" s="6">
        <v>23</v>
      </c>
      <c r="E2" s="6">
        <v>29</v>
      </c>
      <c r="F2" s="6">
        <v>26</v>
      </c>
      <c r="G2" s="6">
        <v>26</v>
      </c>
      <c r="H2" s="7">
        <v>25</v>
      </c>
      <c r="L2" s="8">
        <f t="shared" ref="L2:L28" si="0">AVERAGE(B2:H2)</f>
        <v>24.428571428571427</v>
      </c>
      <c r="M2" s="7">
        <v>0.2482</v>
      </c>
      <c r="N2" s="8">
        <f t="shared" ref="N2:N28" si="1">L2/M2</f>
        <v>98.422930816162079</v>
      </c>
      <c r="O2" s="8">
        <f t="shared" ref="O2:O21" si="2">AVERAGE(C2:I2)</f>
        <v>25.166666666666668</v>
      </c>
      <c r="P2" s="8">
        <v>0.28089999999999998</v>
      </c>
      <c r="Q2" s="8">
        <f t="shared" ref="Q2:Q28" si="3">O2/P2</f>
        <v>89.592974961433498</v>
      </c>
      <c r="R2" s="23">
        <f t="shared" ref="R2:R21" si="4">AVERAGE(D2:J2)</f>
        <v>25.8</v>
      </c>
      <c r="S2" s="8">
        <v>0.25069999999999998</v>
      </c>
      <c r="T2" s="8">
        <f t="shared" ref="T2:T28" si="5">J2/S2</f>
        <v>0</v>
      </c>
      <c r="U2" s="8">
        <f t="shared" ref="U2:U28" si="6">R2/S2</f>
        <v>102.91184682887915</v>
      </c>
      <c r="V2" s="22">
        <f t="shared" ref="V2:V21" si="7">AVERAGE(D2:K2)</f>
        <v>25.8</v>
      </c>
      <c r="W2" s="15">
        <v>363.9</v>
      </c>
      <c r="X2" s="13">
        <f t="shared" ref="X2:X28" si="8">K2/W2*1000</f>
        <v>0</v>
      </c>
      <c r="Y2" s="8">
        <f t="shared" ref="Y2:Y28" si="9">V2/W2*1000</f>
        <v>70.89859851607585</v>
      </c>
    </row>
    <row r="3" spans="1:25" hidden="1" x14ac:dyDescent="0.25">
      <c r="A3" s="5">
        <v>25</v>
      </c>
      <c r="B3" s="6">
        <v>10</v>
      </c>
      <c r="C3" s="6">
        <v>12</v>
      </c>
      <c r="D3" s="6">
        <v>27</v>
      </c>
      <c r="E3" s="6">
        <v>12</v>
      </c>
      <c r="F3" s="6">
        <v>11</v>
      </c>
      <c r="G3" s="6">
        <v>10</v>
      </c>
      <c r="H3" s="7">
        <v>7</v>
      </c>
      <c r="J3" s="7">
        <v>1</v>
      </c>
      <c r="L3" s="8">
        <f t="shared" si="0"/>
        <v>12.714285714285714</v>
      </c>
      <c r="M3" s="7">
        <v>5.6981000000000019</v>
      </c>
      <c r="N3" s="8">
        <f t="shared" si="1"/>
        <v>2.2313202145075919</v>
      </c>
      <c r="O3" s="8">
        <f t="shared" si="2"/>
        <v>13.166666666666666</v>
      </c>
      <c r="P3" s="8">
        <v>6.9007999999999985</v>
      </c>
      <c r="Q3" s="8">
        <f t="shared" si="3"/>
        <v>1.9079913439987637</v>
      </c>
      <c r="R3" s="23">
        <f t="shared" si="4"/>
        <v>11.333333333333334</v>
      </c>
      <c r="S3" s="8">
        <v>6.738299999999998</v>
      </c>
      <c r="T3" s="8">
        <f t="shared" si="5"/>
        <v>0.14840538414733692</v>
      </c>
      <c r="U3" s="8">
        <f t="shared" si="6"/>
        <v>1.6819276870031517</v>
      </c>
      <c r="V3" s="22">
        <f t="shared" si="7"/>
        <v>11.333333333333334</v>
      </c>
      <c r="W3" s="15">
        <v>6765.9</v>
      </c>
      <c r="X3" s="13">
        <f t="shared" si="8"/>
        <v>0</v>
      </c>
      <c r="Y3" s="8">
        <f t="shared" si="9"/>
        <v>1.6750666331653341</v>
      </c>
    </row>
    <row r="4" spans="1:25" hidden="1" x14ac:dyDescent="0.25">
      <c r="A4" s="5">
        <v>40</v>
      </c>
      <c r="B4" s="6">
        <v>1</v>
      </c>
      <c r="C4" s="6"/>
      <c r="D4" s="6">
        <v>1</v>
      </c>
      <c r="E4" s="6"/>
      <c r="F4" s="6"/>
      <c r="G4" s="6"/>
      <c r="L4" s="8">
        <f t="shared" si="0"/>
        <v>1</v>
      </c>
      <c r="M4" s="7">
        <v>0.71189999999999998</v>
      </c>
      <c r="N4" s="8">
        <f t="shared" si="1"/>
        <v>1.4046916701783958</v>
      </c>
      <c r="O4" s="8">
        <f t="shared" si="2"/>
        <v>1</v>
      </c>
      <c r="P4" s="8">
        <v>1.0461999999999998</v>
      </c>
      <c r="Q4" s="8">
        <f t="shared" si="3"/>
        <v>0.95584018352131539</v>
      </c>
      <c r="R4" s="23">
        <f t="shared" si="4"/>
        <v>1</v>
      </c>
      <c r="S4" s="8">
        <v>0.94169999999999998</v>
      </c>
      <c r="T4" s="8">
        <f t="shared" si="5"/>
        <v>0</v>
      </c>
      <c r="U4" s="8">
        <f t="shared" si="6"/>
        <v>1.0619093129446746</v>
      </c>
      <c r="V4" s="22">
        <f t="shared" si="7"/>
        <v>1</v>
      </c>
      <c r="W4" s="23">
        <v>1131</v>
      </c>
      <c r="X4" s="13">
        <f t="shared" si="8"/>
        <v>0</v>
      </c>
      <c r="Y4" s="8">
        <f t="shared" si="9"/>
        <v>0.88417329796640132</v>
      </c>
    </row>
    <row r="5" spans="1:25" x14ac:dyDescent="0.25">
      <c r="A5" s="5">
        <v>50</v>
      </c>
      <c r="B5" s="6">
        <v>5</v>
      </c>
      <c r="C5" s="6">
        <v>12</v>
      </c>
      <c r="D5" s="6">
        <v>11</v>
      </c>
      <c r="E5" s="6">
        <v>12</v>
      </c>
      <c r="F5" s="6">
        <v>8</v>
      </c>
      <c r="G5" s="6">
        <v>5</v>
      </c>
      <c r="H5" s="7">
        <v>9</v>
      </c>
      <c r="I5" s="7" t="e">
        <f>VLOOKUP(A5,#REF!,2,FALSE)</f>
        <v>#REF!</v>
      </c>
      <c r="J5" s="7">
        <v>4</v>
      </c>
      <c r="K5" s="31">
        <v>9</v>
      </c>
      <c r="L5" s="8">
        <f t="shared" si="0"/>
        <v>8.8571428571428577</v>
      </c>
      <c r="M5" s="7">
        <v>22.158100000000015</v>
      </c>
      <c r="N5" s="8">
        <f t="shared" si="1"/>
        <v>0.39972483458161356</v>
      </c>
      <c r="O5" s="8" t="e">
        <f t="shared" si="2"/>
        <v>#REF!</v>
      </c>
      <c r="P5" s="8">
        <v>26.496100000000002</v>
      </c>
      <c r="Q5" s="8" t="e">
        <f t="shared" si="3"/>
        <v>#REF!</v>
      </c>
      <c r="R5" s="23" t="e">
        <f t="shared" si="4"/>
        <v>#REF!</v>
      </c>
      <c r="S5" s="8">
        <v>23.761199999999999</v>
      </c>
      <c r="T5" s="8">
        <f t="shared" si="5"/>
        <v>0.16834166624581251</v>
      </c>
      <c r="U5" s="8" t="e">
        <f t="shared" si="6"/>
        <v>#REF!</v>
      </c>
      <c r="V5" s="22" t="e">
        <f t="shared" si="7"/>
        <v>#REF!</v>
      </c>
      <c r="W5" s="23">
        <v>26339.100000000028</v>
      </c>
      <c r="X5" s="13">
        <f t="shared" si="8"/>
        <v>0.34169732450994872</v>
      </c>
      <c r="Y5" s="8" t="e">
        <f t="shared" si="9"/>
        <v>#REF!</v>
      </c>
    </row>
    <row r="6" spans="1:25" x14ac:dyDescent="0.25">
      <c r="A6" s="5">
        <v>60</v>
      </c>
      <c r="B6" s="6"/>
      <c r="C6" s="6"/>
      <c r="D6" s="6"/>
      <c r="E6" s="6"/>
      <c r="F6" s="6">
        <v>1</v>
      </c>
      <c r="G6" s="6"/>
      <c r="L6" s="8">
        <f t="shared" si="0"/>
        <v>1</v>
      </c>
      <c r="M6" s="7">
        <v>1.8662999999999998</v>
      </c>
      <c r="N6" s="8">
        <f t="shared" si="1"/>
        <v>0.53581953598028187</v>
      </c>
      <c r="O6" s="8">
        <f t="shared" si="2"/>
        <v>1</v>
      </c>
      <c r="P6" s="8">
        <v>1.8662999999999998</v>
      </c>
      <c r="Q6" s="8">
        <f t="shared" si="3"/>
        <v>0.53581953598028187</v>
      </c>
      <c r="R6" s="23">
        <f t="shared" si="4"/>
        <v>1</v>
      </c>
      <c r="S6" s="8">
        <v>1.8662999999999998</v>
      </c>
      <c r="T6" s="8">
        <f t="shared" si="5"/>
        <v>0</v>
      </c>
      <c r="U6" s="8">
        <f t="shared" si="6"/>
        <v>0.53581953598028187</v>
      </c>
      <c r="V6" s="22">
        <f t="shared" si="7"/>
        <v>1</v>
      </c>
      <c r="W6" s="23">
        <v>4744.2</v>
      </c>
      <c r="X6" s="13">
        <f t="shared" si="8"/>
        <v>0</v>
      </c>
      <c r="Y6" s="8">
        <f t="shared" si="9"/>
        <v>0.21078369377344969</v>
      </c>
    </row>
    <row r="7" spans="1:25" x14ac:dyDescent="0.25">
      <c r="A7" s="5">
        <v>75</v>
      </c>
      <c r="B7" s="6">
        <v>13</v>
      </c>
      <c r="C7" s="6">
        <v>9</v>
      </c>
      <c r="D7" s="6">
        <v>19</v>
      </c>
      <c r="E7" s="6">
        <v>11</v>
      </c>
      <c r="F7" s="6">
        <v>8</v>
      </c>
      <c r="G7" s="6">
        <v>15</v>
      </c>
      <c r="H7" s="7">
        <v>13</v>
      </c>
      <c r="I7" s="7" t="e">
        <f>VLOOKUP(A7,#REF!,2,FALSE)</f>
        <v>#REF!</v>
      </c>
      <c r="J7" s="7">
        <v>12</v>
      </c>
      <c r="K7" s="31">
        <v>11</v>
      </c>
      <c r="L7" s="8">
        <f t="shared" si="0"/>
        <v>12.571428571428571</v>
      </c>
      <c r="M7" s="7">
        <v>33.72939999999997</v>
      </c>
      <c r="N7" s="8">
        <f t="shared" si="1"/>
        <v>0.37271426623149484</v>
      </c>
      <c r="O7" s="8" t="e">
        <f t="shared" si="2"/>
        <v>#REF!</v>
      </c>
      <c r="P7" s="8">
        <v>37.764100000000006</v>
      </c>
      <c r="Q7" s="8" t="e">
        <f t="shared" si="3"/>
        <v>#REF!</v>
      </c>
      <c r="R7" s="23" t="e">
        <f t="shared" si="4"/>
        <v>#REF!</v>
      </c>
      <c r="S7" s="8">
        <v>33.662099999999981</v>
      </c>
      <c r="T7" s="8">
        <f t="shared" si="5"/>
        <v>0.35648399832452543</v>
      </c>
      <c r="U7" s="8" t="e">
        <f t="shared" si="6"/>
        <v>#REF!</v>
      </c>
      <c r="V7" s="22" t="e">
        <f t="shared" si="7"/>
        <v>#REF!</v>
      </c>
      <c r="W7" s="23">
        <v>32657.69999999999</v>
      </c>
      <c r="X7" s="13">
        <f t="shared" si="8"/>
        <v>0.33682714949307524</v>
      </c>
      <c r="Y7" s="8" t="e">
        <f t="shared" si="9"/>
        <v>#REF!</v>
      </c>
    </row>
    <row r="8" spans="1:25" x14ac:dyDescent="0.25">
      <c r="A8" s="5">
        <v>80</v>
      </c>
      <c r="B8" s="6">
        <v>258</v>
      </c>
      <c r="C8" s="6">
        <v>269</v>
      </c>
      <c r="D8" s="6">
        <v>323</v>
      </c>
      <c r="E8" s="6">
        <v>241</v>
      </c>
      <c r="F8" s="6">
        <v>214</v>
      </c>
      <c r="G8" s="6">
        <v>283</v>
      </c>
      <c r="H8" s="7">
        <v>263</v>
      </c>
      <c r="I8" s="7" t="e">
        <f>VLOOKUP(A8,#REF!,2,FALSE)</f>
        <v>#REF!</v>
      </c>
      <c r="J8" s="7">
        <v>338</v>
      </c>
      <c r="K8" s="31">
        <v>281</v>
      </c>
      <c r="L8" s="8">
        <f t="shared" si="0"/>
        <v>264.42857142857144</v>
      </c>
      <c r="M8" s="7">
        <v>681.47040000000015</v>
      </c>
      <c r="N8" s="8">
        <f t="shared" si="1"/>
        <v>0.38802649598364269</v>
      </c>
      <c r="O8" s="8" t="e">
        <f t="shared" si="2"/>
        <v>#REF!</v>
      </c>
      <c r="P8" s="8">
        <v>753.95679999999982</v>
      </c>
      <c r="Q8" s="8" t="e">
        <f t="shared" si="3"/>
        <v>#REF!</v>
      </c>
      <c r="R8" s="23" t="e">
        <f t="shared" si="4"/>
        <v>#REF!</v>
      </c>
      <c r="S8" s="8">
        <v>648.56930000000102</v>
      </c>
      <c r="T8" s="8">
        <f t="shared" si="5"/>
        <v>0.52114708482192951</v>
      </c>
      <c r="U8" s="8" t="e">
        <f t="shared" si="6"/>
        <v>#REF!</v>
      </c>
      <c r="V8" s="22" t="e">
        <f t="shared" si="7"/>
        <v>#REF!</v>
      </c>
      <c r="W8" s="23">
        <v>710424.9000000013</v>
      </c>
      <c r="X8" s="13">
        <f t="shared" si="8"/>
        <v>0.39553793792982128</v>
      </c>
      <c r="Y8" s="8" t="e">
        <f t="shared" si="9"/>
        <v>#REF!</v>
      </c>
    </row>
    <row r="9" spans="1:25" x14ac:dyDescent="0.25">
      <c r="A9" s="5">
        <v>100</v>
      </c>
      <c r="B9" s="6">
        <v>372</v>
      </c>
      <c r="C9" s="6">
        <v>360</v>
      </c>
      <c r="D9" s="6">
        <v>413</v>
      </c>
      <c r="E9" s="6">
        <v>332</v>
      </c>
      <c r="F9" s="6">
        <v>332</v>
      </c>
      <c r="G9" s="6">
        <v>402</v>
      </c>
      <c r="H9" s="7">
        <v>326</v>
      </c>
      <c r="I9" s="7" t="e">
        <f>VLOOKUP(A9,#REF!,2,FALSE)</f>
        <v>#REF!</v>
      </c>
      <c r="J9" s="7">
        <v>401</v>
      </c>
      <c r="K9" s="31">
        <v>350</v>
      </c>
      <c r="L9" s="8">
        <f t="shared" si="0"/>
        <v>362.42857142857144</v>
      </c>
      <c r="M9" s="7">
        <v>1964.6324999999968</v>
      </c>
      <c r="N9" s="8">
        <f t="shared" si="1"/>
        <v>0.18447652241758805</v>
      </c>
      <c r="O9" s="8" t="e">
        <f t="shared" si="2"/>
        <v>#REF!</v>
      </c>
      <c r="P9" s="8">
        <v>2040.7342999999921</v>
      </c>
      <c r="Q9" s="8" t="e">
        <f t="shared" si="3"/>
        <v>#REF!</v>
      </c>
      <c r="R9" s="23" t="e">
        <f t="shared" si="4"/>
        <v>#REF!</v>
      </c>
      <c r="S9" s="8">
        <v>1962.087699999998</v>
      </c>
      <c r="T9" s="8">
        <f t="shared" si="5"/>
        <v>0.20437414698639639</v>
      </c>
      <c r="U9" s="8" t="e">
        <f t="shared" si="6"/>
        <v>#REF!</v>
      </c>
      <c r="V9" s="22" t="e">
        <f t="shared" si="7"/>
        <v>#REF!</v>
      </c>
      <c r="W9" s="23">
        <v>2046648.5999999936</v>
      </c>
      <c r="X9" s="13">
        <f t="shared" si="8"/>
        <v>0.17101128156538503</v>
      </c>
      <c r="Y9" s="8" t="e">
        <f t="shared" si="9"/>
        <v>#REF!</v>
      </c>
    </row>
    <row r="10" spans="1:25" x14ac:dyDescent="0.25">
      <c r="A10" s="5">
        <v>125</v>
      </c>
      <c r="B10" s="6">
        <v>18</v>
      </c>
      <c r="C10" s="6">
        <v>22</v>
      </c>
      <c r="D10" s="6">
        <v>31</v>
      </c>
      <c r="E10" s="6">
        <v>43</v>
      </c>
      <c r="F10" s="6">
        <v>27</v>
      </c>
      <c r="G10" s="6">
        <v>30</v>
      </c>
      <c r="H10" s="7">
        <v>32</v>
      </c>
      <c r="I10" s="7" t="e">
        <f>VLOOKUP(A10,#REF!,2,FALSE)</f>
        <v>#REF!</v>
      </c>
      <c r="J10" s="7">
        <v>25</v>
      </c>
      <c r="K10" s="31">
        <v>16</v>
      </c>
      <c r="L10" s="8">
        <f t="shared" si="0"/>
        <v>29</v>
      </c>
      <c r="M10" s="7">
        <v>108.40070000000003</v>
      </c>
      <c r="N10" s="8">
        <f t="shared" si="1"/>
        <v>0.26752594771066968</v>
      </c>
      <c r="O10" s="8" t="e">
        <f t="shared" si="2"/>
        <v>#REF!</v>
      </c>
      <c r="P10" s="8">
        <v>117.74480000000007</v>
      </c>
      <c r="Q10" s="8" t="e">
        <f t="shared" si="3"/>
        <v>#REF!</v>
      </c>
      <c r="R10" s="23" t="e">
        <f t="shared" si="4"/>
        <v>#REF!</v>
      </c>
      <c r="S10" s="8">
        <v>107.1</v>
      </c>
      <c r="T10" s="8">
        <f t="shared" si="5"/>
        <v>0.23342670401493931</v>
      </c>
      <c r="U10" s="8" t="e">
        <f t="shared" si="6"/>
        <v>#REF!</v>
      </c>
      <c r="V10" s="22" t="e">
        <f t="shared" si="7"/>
        <v>#REF!</v>
      </c>
      <c r="W10" s="23">
        <v>107111.2</v>
      </c>
      <c r="X10" s="13">
        <f t="shared" si="8"/>
        <v>0.14937746939629096</v>
      </c>
      <c r="Y10" s="8" t="e">
        <f t="shared" si="9"/>
        <v>#REF!</v>
      </c>
    </row>
    <row r="11" spans="1:25" x14ac:dyDescent="0.25">
      <c r="A11" s="5">
        <v>150</v>
      </c>
      <c r="B11" s="6">
        <v>148</v>
      </c>
      <c r="C11" s="6">
        <v>141</v>
      </c>
      <c r="D11" s="6">
        <v>142</v>
      </c>
      <c r="E11" s="6">
        <v>167</v>
      </c>
      <c r="F11" s="6">
        <v>151</v>
      </c>
      <c r="G11" s="6">
        <v>133</v>
      </c>
      <c r="H11" s="7">
        <v>112</v>
      </c>
      <c r="I11" s="7" t="e">
        <f>VLOOKUP(A11,#REF!,2,FALSE)</f>
        <v>#REF!</v>
      </c>
      <c r="J11" s="7">
        <v>134</v>
      </c>
      <c r="K11" s="31">
        <v>134</v>
      </c>
      <c r="L11" s="8">
        <f t="shared" si="0"/>
        <v>142</v>
      </c>
      <c r="M11" s="7">
        <v>939.85959999999886</v>
      </c>
      <c r="N11" s="8">
        <f t="shared" si="1"/>
        <v>0.15108639630855519</v>
      </c>
      <c r="O11" s="8" t="e">
        <f t="shared" si="2"/>
        <v>#REF!</v>
      </c>
      <c r="P11" s="8">
        <v>994.24449999999752</v>
      </c>
      <c r="Q11" s="8" t="e">
        <f t="shared" si="3"/>
        <v>#REF!</v>
      </c>
      <c r="R11" s="23" t="e">
        <f t="shared" si="4"/>
        <v>#REF!</v>
      </c>
      <c r="S11" s="8">
        <v>933.24409999999773</v>
      </c>
      <c r="T11" s="8">
        <f t="shared" si="5"/>
        <v>0.14358515633798311</v>
      </c>
      <c r="U11" s="8" t="e">
        <f t="shared" si="6"/>
        <v>#REF!</v>
      </c>
      <c r="V11" s="22" t="e">
        <f t="shared" si="7"/>
        <v>#REF!</v>
      </c>
      <c r="W11" s="23">
        <v>974300.79999999783</v>
      </c>
      <c r="X11" s="13">
        <f t="shared" si="8"/>
        <v>0.13753452732462121</v>
      </c>
      <c r="Y11" s="8" t="e">
        <f t="shared" si="9"/>
        <v>#REF!</v>
      </c>
    </row>
    <row r="12" spans="1:25" x14ac:dyDescent="0.25">
      <c r="A12" s="5">
        <v>175</v>
      </c>
      <c r="B12" s="6">
        <v>1</v>
      </c>
      <c r="C12" s="6"/>
      <c r="D12" s="6">
        <v>1</v>
      </c>
      <c r="E12" s="6">
        <v>1</v>
      </c>
      <c r="F12" s="6">
        <v>1</v>
      </c>
      <c r="G12" s="6">
        <v>1</v>
      </c>
      <c r="K12" s="31">
        <v>2</v>
      </c>
      <c r="L12" s="8">
        <f t="shared" si="0"/>
        <v>1</v>
      </c>
      <c r="M12" s="7">
        <v>6.504100000000002</v>
      </c>
      <c r="N12" s="8">
        <f t="shared" si="1"/>
        <v>0.15374917359819187</v>
      </c>
      <c r="O12" s="8">
        <f t="shared" si="2"/>
        <v>1</v>
      </c>
      <c r="P12" s="8">
        <v>6.640100000000003</v>
      </c>
      <c r="Q12" s="8">
        <f t="shared" si="3"/>
        <v>0.15060014156413301</v>
      </c>
      <c r="R12" s="23">
        <f t="shared" si="4"/>
        <v>1</v>
      </c>
      <c r="S12" s="8">
        <v>6.5212000000000012</v>
      </c>
      <c r="T12" s="8">
        <f t="shared" si="5"/>
        <v>0</v>
      </c>
      <c r="U12" s="8">
        <f t="shared" si="6"/>
        <v>0.1533460099368214</v>
      </c>
      <c r="V12" s="22">
        <f t="shared" si="7"/>
        <v>1.2</v>
      </c>
      <c r="W12" s="23">
        <v>6221.7000000000025</v>
      </c>
      <c r="X12" s="13">
        <f t="shared" si="8"/>
        <v>0.32145555073372212</v>
      </c>
      <c r="Y12" s="8">
        <f t="shared" si="9"/>
        <v>0.19287333044023328</v>
      </c>
    </row>
    <row r="13" spans="1:25" x14ac:dyDescent="0.25">
      <c r="A13" s="5">
        <v>200</v>
      </c>
      <c r="B13" s="6">
        <v>60</v>
      </c>
      <c r="C13" s="6">
        <v>59</v>
      </c>
      <c r="D13" s="6">
        <v>53</v>
      </c>
      <c r="E13" s="6">
        <v>69</v>
      </c>
      <c r="F13" s="6">
        <v>58</v>
      </c>
      <c r="G13" s="6">
        <v>53</v>
      </c>
      <c r="H13" s="7">
        <v>55</v>
      </c>
      <c r="I13" s="7" t="e">
        <f>VLOOKUP(A13,#REF!,2,FALSE)</f>
        <v>#REF!</v>
      </c>
      <c r="J13" s="7">
        <v>44</v>
      </c>
      <c r="K13" s="31">
        <v>61</v>
      </c>
      <c r="L13" s="8">
        <f t="shared" si="0"/>
        <v>58.142857142857146</v>
      </c>
      <c r="M13" s="7">
        <v>563.65560000000187</v>
      </c>
      <c r="N13" s="8">
        <f t="shared" si="1"/>
        <v>0.10315316151007274</v>
      </c>
      <c r="O13" s="8" t="e">
        <f t="shared" si="2"/>
        <v>#REF!</v>
      </c>
      <c r="P13" s="8">
        <v>588.35020000000191</v>
      </c>
      <c r="Q13" s="8" t="e">
        <f t="shared" si="3"/>
        <v>#REF!</v>
      </c>
      <c r="R13" s="23" t="e">
        <f t="shared" si="4"/>
        <v>#REF!</v>
      </c>
      <c r="S13" s="8">
        <v>557.77550000000235</v>
      </c>
      <c r="T13" s="8">
        <f t="shared" si="5"/>
        <v>7.8884784290453439E-2</v>
      </c>
      <c r="U13" s="8" t="e">
        <f t="shared" si="6"/>
        <v>#REF!</v>
      </c>
      <c r="V13" s="22" t="e">
        <f t="shared" si="7"/>
        <v>#REF!</v>
      </c>
      <c r="W13" s="23">
        <v>582439.20000000158</v>
      </c>
      <c r="X13" s="13">
        <f t="shared" si="8"/>
        <v>0.10473196172235631</v>
      </c>
      <c r="Y13" s="8" t="e">
        <f t="shared" si="9"/>
        <v>#REF!</v>
      </c>
    </row>
    <row r="14" spans="1:25" x14ac:dyDescent="0.25">
      <c r="A14" s="5">
        <v>225</v>
      </c>
      <c r="B14" s="6"/>
      <c r="C14" s="6">
        <v>1</v>
      </c>
      <c r="D14" s="6">
        <v>2</v>
      </c>
      <c r="E14" s="6"/>
      <c r="F14" s="6">
        <v>2</v>
      </c>
      <c r="G14" s="6"/>
      <c r="I14" s="7" t="e">
        <f>VLOOKUP(A14,#REF!,2,FALSE)</f>
        <v>#REF!</v>
      </c>
      <c r="J14" s="7">
        <v>1</v>
      </c>
      <c r="L14" s="8">
        <f t="shared" si="0"/>
        <v>1.6666666666666667</v>
      </c>
      <c r="M14" s="7">
        <v>3.3126999999999995</v>
      </c>
      <c r="N14" s="8">
        <f t="shared" si="1"/>
        <v>0.50311427737696346</v>
      </c>
      <c r="O14" s="8" t="e">
        <f t="shared" si="2"/>
        <v>#REF!</v>
      </c>
      <c r="P14" s="8">
        <v>5.3188000000000022</v>
      </c>
      <c r="Q14" s="8" t="e">
        <f t="shared" si="3"/>
        <v>#REF!</v>
      </c>
      <c r="R14" s="23" t="e">
        <f t="shared" si="4"/>
        <v>#REF!</v>
      </c>
      <c r="S14" s="8">
        <v>1.3454000000000002</v>
      </c>
      <c r="T14" s="8">
        <f t="shared" si="5"/>
        <v>0.74327337594767351</v>
      </c>
      <c r="U14" s="8" t="e">
        <f t="shared" si="6"/>
        <v>#REF!</v>
      </c>
      <c r="V14" s="22" t="e">
        <f t="shared" si="7"/>
        <v>#REF!</v>
      </c>
      <c r="W14" s="23">
        <v>2899.4999999999995</v>
      </c>
      <c r="X14" s="13">
        <f t="shared" si="8"/>
        <v>0</v>
      </c>
      <c r="Y14" s="8" t="e">
        <f t="shared" si="9"/>
        <v>#REF!</v>
      </c>
    </row>
    <row r="15" spans="1:25" x14ac:dyDescent="0.25">
      <c r="A15" s="5">
        <v>250</v>
      </c>
      <c r="B15" s="6">
        <v>6</v>
      </c>
      <c r="C15" s="6">
        <v>3</v>
      </c>
      <c r="D15" s="6">
        <v>6</v>
      </c>
      <c r="E15" s="6">
        <v>6</v>
      </c>
      <c r="F15" s="6">
        <v>5</v>
      </c>
      <c r="G15" s="6">
        <v>4</v>
      </c>
      <c r="H15" s="7">
        <v>1</v>
      </c>
      <c r="I15" s="7" t="e">
        <f>VLOOKUP(A15,#REF!,2,FALSE)</f>
        <v>#REF!</v>
      </c>
      <c r="J15" s="7">
        <v>1</v>
      </c>
      <c r="K15" s="31">
        <v>4</v>
      </c>
      <c r="L15" s="8">
        <f t="shared" si="0"/>
        <v>4.4285714285714288</v>
      </c>
      <c r="M15" s="7">
        <v>37.020399999999945</v>
      </c>
      <c r="N15" s="8">
        <f t="shared" si="1"/>
        <v>0.11962516419518524</v>
      </c>
      <c r="O15" s="8" t="e">
        <f t="shared" si="2"/>
        <v>#REF!</v>
      </c>
      <c r="P15" s="8">
        <v>49.287599999999962</v>
      </c>
      <c r="Q15" s="8" t="e">
        <f t="shared" si="3"/>
        <v>#REF!</v>
      </c>
      <c r="R15" s="23" t="e">
        <f t="shared" si="4"/>
        <v>#REF!</v>
      </c>
      <c r="S15" s="8">
        <v>32.39439999999999</v>
      </c>
      <c r="T15" s="8">
        <f t="shared" si="5"/>
        <v>3.0869533005704698E-2</v>
      </c>
      <c r="U15" s="8" t="e">
        <f t="shared" si="6"/>
        <v>#REF!</v>
      </c>
      <c r="V15" s="22" t="e">
        <f t="shared" si="7"/>
        <v>#REF!</v>
      </c>
      <c r="W15" s="23">
        <v>39410.900000000009</v>
      </c>
      <c r="X15" s="13">
        <f t="shared" si="8"/>
        <v>0.10149476413885496</v>
      </c>
      <c r="Y15" s="8" t="e">
        <f t="shared" si="9"/>
        <v>#REF!</v>
      </c>
    </row>
    <row r="16" spans="1:25" x14ac:dyDescent="0.25">
      <c r="A16" s="5">
        <v>300</v>
      </c>
      <c r="B16" s="6">
        <v>39</v>
      </c>
      <c r="C16" s="6">
        <v>41</v>
      </c>
      <c r="D16" s="6">
        <v>34</v>
      </c>
      <c r="E16" s="6">
        <v>33</v>
      </c>
      <c r="F16" s="6">
        <v>31</v>
      </c>
      <c r="G16" s="6">
        <v>38</v>
      </c>
      <c r="H16" s="7">
        <v>30</v>
      </c>
      <c r="I16" s="7" t="e">
        <f>VLOOKUP(A16,#REF!,2,FALSE)</f>
        <v>#REF!</v>
      </c>
      <c r="J16" s="7">
        <v>36</v>
      </c>
      <c r="K16" s="31">
        <v>36</v>
      </c>
      <c r="L16" s="8">
        <f t="shared" si="0"/>
        <v>35.142857142857146</v>
      </c>
      <c r="M16" s="7">
        <v>414.22539999999827</v>
      </c>
      <c r="N16" s="8">
        <f t="shared" si="1"/>
        <v>8.4839937731624598E-2</v>
      </c>
      <c r="O16" s="8" t="e">
        <f t="shared" si="2"/>
        <v>#REF!</v>
      </c>
      <c r="P16" s="8">
        <v>457.31349999999833</v>
      </c>
      <c r="Q16" s="8" t="e">
        <f t="shared" si="3"/>
        <v>#REF!</v>
      </c>
      <c r="R16" s="23" t="e">
        <f t="shared" si="4"/>
        <v>#REF!</v>
      </c>
      <c r="S16" s="8">
        <v>395.18039999999883</v>
      </c>
      <c r="T16" s="8">
        <f t="shared" si="5"/>
        <v>9.1097635409043837E-2</v>
      </c>
      <c r="U16" s="8" t="e">
        <f t="shared" si="6"/>
        <v>#REF!</v>
      </c>
      <c r="V16" s="22" t="e">
        <f t="shared" si="7"/>
        <v>#REF!</v>
      </c>
      <c r="W16" s="23">
        <v>468504.9999999986</v>
      </c>
      <c r="X16" s="13">
        <f t="shared" si="8"/>
        <v>7.684016179122978E-2</v>
      </c>
      <c r="Y16" s="8" t="e">
        <f t="shared" si="9"/>
        <v>#REF!</v>
      </c>
    </row>
    <row r="17" spans="1:25" x14ac:dyDescent="0.25">
      <c r="A17" s="5">
        <v>350</v>
      </c>
      <c r="B17" s="6"/>
      <c r="C17" s="6"/>
      <c r="D17" s="6">
        <v>1</v>
      </c>
      <c r="E17" s="6"/>
      <c r="F17" s="6"/>
      <c r="G17" s="6"/>
      <c r="L17" s="8">
        <f t="shared" si="0"/>
        <v>1</v>
      </c>
      <c r="M17" s="7">
        <v>0.77290000000000014</v>
      </c>
      <c r="N17" s="8">
        <f t="shared" si="1"/>
        <v>1.2938284383490746</v>
      </c>
      <c r="O17" s="8">
        <f t="shared" si="2"/>
        <v>1</v>
      </c>
      <c r="P17" s="8">
        <v>0.78020000000000012</v>
      </c>
      <c r="Q17" s="8">
        <f t="shared" si="3"/>
        <v>1.2817226352217379</v>
      </c>
      <c r="R17" s="23">
        <f t="shared" si="4"/>
        <v>1</v>
      </c>
      <c r="S17" s="8">
        <v>0.13350000000000001</v>
      </c>
      <c r="T17" s="8">
        <f t="shared" si="5"/>
        <v>0</v>
      </c>
      <c r="U17" s="8">
        <f t="shared" si="6"/>
        <v>7.4906367041198498</v>
      </c>
      <c r="V17" s="22">
        <f t="shared" si="7"/>
        <v>1</v>
      </c>
      <c r="W17" s="23">
        <v>815.69999999999993</v>
      </c>
      <c r="X17" s="13">
        <f t="shared" si="8"/>
        <v>0</v>
      </c>
      <c r="Y17" s="8">
        <f t="shared" si="9"/>
        <v>1.2259409096481551</v>
      </c>
    </row>
    <row r="18" spans="1:25" x14ac:dyDescent="0.25">
      <c r="A18" s="5">
        <v>400</v>
      </c>
      <c r="B18" s="6">
        <v>12</v>
      </c>
      <c r="C18" s="6">
        <v>14</v>
      </c>
      <c r="D18" s="6">
        <v>16</v>
      </c>
      <c r="E18" s="6">
        <v>15</v>
      </c>
      <c r="F18" s="6">
        <v>13</v>
      </c>
      <c r="G18" s="6">
        <v>19</v>
      </c>
      <c r="H18" s="7">
        <v>10</v>
      </c>
      <c r="I18" s="7" t="e">
        <f>VLOOKUP(A18,#REF!,2,FALSE)</f>
        <v>#REF!</v>
      </c>
      <c r="J18" s="7">
        <v>6</v>
      </c>
      <c r="K18" s="31">
        <v>14</v>
      </c>
      <c r="L18" s="8">
        <f t="shared" si="0"/>
        <v>14.142857142857142</v>
      </c>
      <c r="M18" s="7">
        <v>160.86099999999999</v>
      </c>
      <c r="N18" s="8">
        <f t="shared" si="1"/>
        <v>8.7919739047109882E-2</v>
      </c>
      <c r="O18" s="8" t="e">
        <f t="shared" si="2"/>
        <v>#REF!</v>
      </c>
      <c r="P18" s="8">
        <v>184.17530000000008</v>
      </c>
      <c r="Q18" s="8" t="e">
        <f t="shared" si="3"/>
        <v>#REF!</v>
      </c>
      <c r="R18" s="23" t="e">
        <f t="shared" si="4"/>
        <v>#REF!</v>
      </c>
      <c r="S18" s="8">
        <v>154.73860000000013</v>
      </c>
      <c r="T18" s="8">
        <f t="shared" si="5"/>
        <v>3.8775069698187746E-2</v>
      </c>
      <c r="U18" s="8" t="e">
        <f t="shared" si="6"/>
        <v>#REF!</v>
      </c>
      <c r="V18" s="22" t="e">
        <f t="shared" si="7"/>
        <v>#REF!</v>
      </c>
      <c r="W18" s="23">
        <v>177729.7000000001</v>
      </c>
      <c r="X18" s="13">
        <f t="shared" si="8"/>
        <v>7.8771302714177718E-2</v>
      </c>
      <c r="Y18" s="8" t="e">
        <f t="shared" si="9"/>
        <v>#REF!</v>
      </c>
    </row>
    <row r="19" spans="1:25" x14ac:dyDescent="0.25">
      <c r="A19" s="5">
        <v>450</v>
      </c>
      <c r="B19" s="6"/>
      <c r="C19" s="6"/>
      <c r="D19" s="6"/>
      <c r="E19" s="6"/>
      <c r="F19" s="6"/>
      <c r="G19" s="6">
        <v>1</v>
      </c>
      <c r="L19" s="8">
        <f t="shared" si="0"/>
        <v>1</v>
      </c>
      <c r="M19" s="7">
        <v>1.0480999999999998</v>
      </c>
      <c r="N19" s="8">
        <f t="shared" si="1"/>
        <v>0.95410743249689933</v>
      </c>
      <c r="O19" s="8">
        <f t="shared" si="2"/>
        <v>1</v>
      </c>
      <c r="P19" s="8">
        <v>1.0905999999999998</v>
      </c>
      <c r="Q19" s="8">
        <f t="shared" si="3"/>
        <v>0.91692646249770782</v>
      </c>
      <c r="R19" s="23">
        <f t="shared" si="4"/>
        <v>1</v>
      </c>
      <c r="S19" s="8">
        <v>0.75000000000000011</v>
      </c>
      <c r="T19" s="8">
        <f t="shared" si="5"/>
        <v>0</v>
      </c>
      <c r="U19" s="8">
        <f t="shared" si="6"/>
        <v>1.333333333333333</v>
      </c>
      <c r="V19" s="22">
        <f t="shared" si="7"/>
        <v>1</v>
      </c>
      <c r="W19" s="23">
        <v>960.89999999999986</v>
      </c>
      <c r="X19" s="13">
        <f t="shared" si="8"/>
        <v>0</v>
      </c>
      <c r="Y19" s="8">
        <f t="shared" si="9"/>
        <v>1.0406910188365075</v>
      </c>
    </row>
    <row r="20" spans="1:25" x14ac:dyDescent="0.25">
      <c r="A20" s="5">
        <v>500</v>
      </c>
      <c r="B20" s="6">
        <v>10</v>
      </c>
      <c r="C20" s="6">
        <v>7</v>
      </c>
      <c r="D20" s="6">
        <v>19</v>
      </c>
      <c r="E20" s="6">
        <v>14</v>
      </c>
      <c r="F20" s="6">
        <v>16</v>
      </c>
      <c r="G20" s="6">
        <v>7</v>
      </c>
      <c r="H20" s="7">
        <v>9</v>
      </c>
      <c r="I20" s="7" t="e">
        <f>VLOOKUP(A20,#REF!,2,FALSE)</f>
        <v>#REF!</v>
      </c>
      <c r="J20" s="7">
        <v>15</v>
      </c>
      <c r="K20" s="31">
        <v>12</v>
      </c>
      <c r="L20" s="8">
        <f t="shared" si="0"/>
        <v>11.714285714285714</v>
      </c>
      <c r="M20" s="7">
        <v>123.28960000000006</v>
      </c>
      <c r="N20" s="8">
        <f t="shared" si="1"/>
        <v>9.5014386568580869E-2</v>
      </c>
      <c r="O20" s="8" t="e">
        <f t="shared" si="2"/>
        <v>#REF!</v>
      </c>
      <c r="P20" s="8">
        <v>134.46279999999993</v>
      </c>
      <c r="Q20" s="8" t="e">
        <f t="shared" si="3"/>
        <v>#REF!</v>
      </c>
      <c r="R20" s="23" t="e">
        <f t="shared" si="4"/>
        <v>#REF!</v>
      </c>
      <c r="S20" s="8">
        <v>117.82210000000022</v>
      </c>
      <c r="T20" s="8">
        <f t="shared" si="5"/>
        <v>0.12731058095213013</v>
      </c>
      <c r="U20" s="8" t="e">
        <f t="shared" si="6"/>
        <v>#REF!</v>
      </c>
      <c r="V20" s="22" t="e">
        <f t="shared" si="7"/>
        <v>#REF!</v>
      </c>
      <c r="W20" s="23">
        <v>136436.0000000002</v>
      </c>
      <c r="X20" s="13">
        <f t="shared" si="8"/>
        <v>8.7953326101615284E-2</v>
      </c>
      <c r="Y20" s="8" t="e">
        <f t="shared" si="9"/>
        <v>#REF!</v>
      </c>
    </row>
    <row r="21" spans="1:25" x14ac:dyDescent="0.25">
      <c r="A21" s="5">
        <v>600</v>
      </c>
      <c r="B21" s="6">
        <v>3</v>
      </c>
      <c r="C21" s="6">
        <v>5</v>
      </c>
      <c r="D21" s="6">
        <v>4</v>
      </c>
      <c r="E21" s="6">
        <v>12</v>
      </c>
      <c r="F21" s="6"/>
      <c r="G21" s="6">
        <v>6</v>
      </c>
      <c r="H21" s="7">
        <v>5</v>
      </c>
      <c r="I21" s="7" t="e">
        <f>VLOOKUP(A21,#REF!,2,FALSE)</f>
        <v>#REF!</v>
      </c>
      <c r="J21" s="7">
        <v>5</v>
      </c>
      <c r="K21" s="31">
        <v>10</v>
      </c>
      <c r="L21" s="8">
        <f t="shared" si="0"/>
        <v>5.833333333333333</v>
      </c>
      <c r="M21" s="7">
        <v>89.618399999999937</v>
      </c>
      <c r="N21" s="8">
        <f t="shared" si="1"/>
        <v>6.5090799805992264E-2</v>
      </c>
      <c r="O21" s="8" t="e">
        <f t="shared" si="2"/>
        <v>#REF!</v>
      </c>
      <c r="P21" s="8">
        <v>103.02939999999997</v>
      </c>
      <c r="Q21" s="8" t="e">
        <f t="shared" si="3"/>
        <v>#REF!</v>
      </c>
      <c r="R21" s="23" t="e">
        <f t="shared" si="4"/>
        <v>#REF!</v>
      </c>
      <c r="S21" s="8">
        <v>81.472199999999944</v>
      </c>
      <c r="T21" s="8">
        <f t="shared" si="5"/>
        <v>6.1370627035970592E-2</v>
      </c>
      <c r="U21" s="8" t="e">
        <f t="shared" si="6"/>
        <v>#REF!</v>
      </c>
      <c r="V21" s="22" t="e">
        <f t="shared" si="7"/>
        <v>#REF!</v>
      </c>
      <c r="W21" s="23">
        <v>99722.499999999913</v>
      </c>
      <c r="X21" s="13">
        <f t="shared" si="8"/>
        <v>0.10027827220536999</v>
      </c>
      <c r="Y21" s="8" t="e">
        <f t="shared" si="9"/>
        <v>#REF!</v>
      </c>
    </row>
    <row r="22" spans="1:25" x14ac:dyDescent="0.25">
      <c r="A22" s="5">
        <v>650</v>
      </c>
      <c r="B22" s="6">
        <v>1</v>
      </c>
      <c r="C22" s="6"/>
      <c r="D22" s="6"/>
      <c r="E22" s="6"/>
      <c r="F22" s="6"/>
      <c r="G22" s="6"/>
      <c r="L22" s="8">
        <f t="shared" si="0"/>
        <v>1</v>
      </c>
      <c r="M22" s="7">
        <v>1.3157000000000003</v>
      </c>
      <c r="N22" s="8">
        <f t="shared" si="1"/>
        <v>0.76005168351447883</v>
      </c>
      <c r="O22" s="8">
        <v>0</v>
      </c>
      <c r="P22" s="8">
        <v>1.3206000000000004</v>
      </c>
      <c r="Q22" s="8">
        <f t="shared" si="3"/>
        <v>0</v>
      </c>
      <c r="R22" s="23"/>
      <c r="S22" s="8">
        <v>1.3163000000000005</v>
      </c>
      <c r="T22" s="8">
        <f t="shared" si="5"/>
        <v>0</v>
      </c>
      <c r="U22" s="8">
        <f t="shared" si="6"/>
        <v>0</v>
      </c>
      <c r="V22" s="22"/>
      <c r="W22" s="23">
        <v>1316.3000000000002</v>
      </c>
      <c r="X22" s="13">
        <f t="shared" si="8"/>
        <v>0</v>
      </c>
      <c r="Y22" s="8">
        <f t="shared" si="9"/>
        <v>0</v>
      </c>
    </row>
    <row r="23" spans="1:25" x14ac:dyDescent="0.25">
      <c r="A23" s="5">
        <v>700</v>
      </c>
      <c r="B23" s="6"/>
      <c r="C23" s="6"/>
      <c r="D23" s="6">
        <v>3</v>
      </c>
      <c r="E23" s="6">
        <v>5</v>
      </c>
      <c r="F23" s="6"/>
      <c r="G23" s="6">
        <v>1</v>
      </c>
      <c r="H23" s="7">
        <v>3</v>
      </c>
      <c r="I23" s="7" t="e">
        <f>VLOOKUP(A23,#REF!,2,FALSE)</f>
        <v>#REF!</v>
      </c>
      <c r="K23" s="31">
        <v>2</v>
      </c>
      <c r="L23" s="8">
        <f t="shared" si="0"/>
        <v>3</v>
      </c>
      <c r="M23" s="7">
        <v>22.219000000000008</v>
      </c>
      <c r="N23" s="8">
        <f t="shared" si="1"/>
        <v>0.13501957783878657</v>
      </c>
      <c r="O23" s="8" t="e">
        <f t="shared" ref="O23:O28" si="10">AVERAGE(C23:I23)</f>
        <v>#REF!</v>
      </c>
      <c r="P23" s="8">
        <v>30.3627</v>
      </c>
      <c r="Q23" s="8" t="e">
        <f t="shared" si="3"/>
        <v>#REF!</v>
      </c>
      <c r="R23" s="23" t="e">
        <f>AVERAGE(D23:J23)</f>
        <v>#REF!</v>
      </c>
      <c r="S23" s="8">
        <v>21.011800000000001</v>
      </c>
      <c r="T23" s="8">
        <f t="shared" si="5"/>
        <v>0</v>
      </c>
      <c r="U23" s="8" t="e">
        <f t="shared" si="6"/>
        <v>#REF!</v>
      </c>
      <c r="V23" s="22" t="e">
        <f>AVERAGE(D23:K23)</f>
        <v>#REF!</v>
      </c>
      <c r="W23" s="23">
        <v>36449.499999999978</v>
      </c>
      <c r="X23" s="13">
        <f t="shared" si="8"/>
        <v>5.4870437180208266E-2</v>
      </c>
      <c r="Y23" s="8" t="e">
        <f t="shared" si="9"/>
        <v>#REF!</v>
      </c>
    </row>
    <row r="24" spans="1:25" x14ac:dyDescent="0.25">
      <c r="A24" s="5">
        <v>800</v>
      </c>
      <c r="B24" s="6">
        <v>5</v>
      </c>
      <c r="C24" s="6">
        <v>6</v>
      </c>
      <c r="D24" s="6">
        <v>12</v>
      </c>
      <c r="E24" s="6">
        <v>6</v>
      </c>
      <c r="F24" s="6">
        <v>1</v>
      </c>
      <c r="G24" s="6">
        <v>5</v>
      </c>
      <c r="H24" s="7">
        <v>6</v>
      </c>
      <c r="I24" s="7" t="e">
        <f>VLOOKUP(A24,#REF!,2,FALSE)</f>
        <v>#REF!</v>
      </c>
      <c r="J24" s="7">
        <v>8</v>
      </c>
      <c r="K24" s="31">
        <v>9</v>
      </c>
      <c r="L24" s="8">
        <f t="shared" si="0"/>
        <v>5.8571428571428568</v>
      </c>
      <c r="M24" s="7">
        <v>106.8601000000002</v>
      </c>
      <c r="N24" s="8">
        <f t="shared" si="1"/>
        <v>5.4811317387339575E-2</v>
      </c>
      <c r="O24" s="8" t="e">
        <f t="shared" si="10"/>
        <v>#REF!</v>
      </c>
      <c r="P24" s="8">
        <v>111.63250000000014</v>
      </c>
      <c r="Q24" s="8" t="e">
        <f t="shared" si="3"/>
        <v>#REF!</v>
      </c>
      <c r="R24" s="23" t="e">
        <f>AVERAGE(D24:J24)</f>
        <v>#REF!</v>
      </c>
      <c r="S24" s="8">
        <v>101.53070000000019</v>
      </c>
      <c r="T24" s="8">
        <f t="shared" si="5"/>
        <v>7.8793901745974212E-2</v>
      </c>
      <c r="U24" s="8" t="e">
        <f t="shared" si="6"/>
        <v>#REF!</v>
      </c>
      <c r="V24" s="22" t="e">
        <f>AVERAGE(D24:K24)</f>
        <v>#REF!</v>
      </c>
      <c r="W24" s="23">
        <v>109398.60000000002</v>
      </c>
      <c r="X24" s="13">
        <f t="shared" si="8"/>
        <v>8.2267963209766828E-2</v>
      </c>
      <c r="Y24" s="8" t="e">
        <f t="shared" si="9"/>
        <v>#REF!</v>
      </c>
    </row>
    <row r="25" spans="1:25" x14ac:dyDescent="0.25">
      <c r="A25" s="5">
        <v>900</v>
      </c>
      <c r="B25" s="6"/>
      <c r="C25" s="6">
        <v>1</v>
      </c>
      <c r="D25" s="6"/>
      <c r="E25" s="6"/>
      <c r="F25" s="6"/>
      <c r="G25" s="6"/>
      <c r="L25" s="8">
        <f t="shared" si="0"/>
        <v>1</v>
      </c>
      <c r="M25" s="7">
        <v>0.50450000000000006</v>
      </c>
      <c r="N25" s="8">
        <f t="shared" si="1"/>
        <v>1.9821605550049552</v>
      </c>
      <c r="O25" s="8">
        <f t="shared" si="10"/>
        <v>1</v>
      </c>
      <c r="P25" s="8">
        <v>0.52490000000000014</v>
      </c>
      <c r="Q25" s="8">
        <f t="shared" si="3"/>
        <v>1.905124785673461</v>
      </c>
      <c r="R25" s="23"/>
      <c r="S25" s="8">
        <v>0.35450000000000004</v>
      </c>
      <c r="T25" s="8">
        <f t="shared" si="5"/>
        <v>0</v>
      </c>
      <c r="U25" s="8">
        <f t="shared" si="6"/>
        <v>0</v>
      </c>
      <c r="V25" s="22"/>
      <c r="W25" s="23">
        <v>524.90000000000009</v>
      </c>
      <c r="X25" s="13">
        <f t="shared" si="8"/>
        <v>0</v>
      </c>
      <c r="Y25" s="8">
        <f t="shared" si="9"/>
        <v>0</v>
      </c>
    </row>
    <row r="26" spans="1:25" x14ac:dyDescent="0.25">
      <c r="A26" s="5">
        <v>1000</v>
      </c>
      <c r="B26" s="6">
        <v>1</v>
      </c>
      <c r="C26" s="6"/>
      <c r="D26" s="6">
        <v>1</v>
      </c>
      <c r="E26" s="6">
        <v>4</v>
      </c>
      <c r="F26" s="6"/>
      <c r="G26" s="6">
        <v>1</v>
      </c>
      <c r="H26" s="7">
        <v>1</v>
      </c>
      <c r="I26" s="7" t="e">
        <f>VLOOKUP(A26,#REF!,2,FALSE)</f>
        <v>#REF!</v>
      </c>
      <c r="J26" s="7">
        <v>1</v>
      </c>
      <c r="K26" s="31">
        <v>1</v>
      </c>
      <c r="L26" s="8">
        <f t="shared" si="0"/>
        <v>1.6</v>
      </c>
      <c r="M26" s="7">
        <v>44.6081</v>
      </c>
      <c r="N26" s="8">
        <f t="shared" si="1"/>
        <v>3.5867925331946444E-2</v>
      </c>
      <c r="O26" s="8" t="e">
        <f t="shared" si="10"/>
        <v>#REF!</v>
      </c>
      <c r="P26" s="8">
        <v>51.274000000000044</v>
      </c>
      <c r="Q26" s="8" t="e">
        <f t="shared" si="3"/>
        <v>#REF!</v>
      </c>
      <c r="R26" s="23" t="e">
        <f>AVERAGE(D26:J26)</f>
        <v>#REF!</v>
      </c>
      <c r="S26" s="8">
        <v>38.396600000000021</v>
      </c>
      <c r="T26" s="8">
        <f t="shared" si="5"/>
        <v>2.6043972643411122E-2</v>
      </c>
      <c r="U26" s="8" t="e">
        <f t="shared" si="6"/>
        <v>#REF!</v>
      </c>
      <c r="V26" s="22" t="e">
        <f>AVERAGE(D26:K26)</f>
        <v>#REF!</v>
      </c>
      <c r="W26" s="23">
        <v>49586.900000000023</v>
      </c>
      <c r="X26" s="13">
        <f t="shared" si="8"/>
        <v>2.0166616586235468E-2</v>
      </c>
      <c r="Y26" s="8" t="e">
        <f t="shared" si="9"/>
        <v>#REF!</v>
      </c>
    </row>
    <row r="27" spans="1:25" x14ac:dyDescent="0.25">
      <c r="A27" s="5">
        <v>1200</v>
      </c>
      <c r="B27" s="6">
        <v>5</v>
      </c>
      <c r="C27" s="6">
        <v>2</v>
      </c>
      <c r="D27" s="6">
        <v>2</v>
      </c>
      <c r="E27" s="6">
        <v>2</v>
      </c>
      <c r="F27" s="6">
        <v>8</v>
      </c>
      <c r="G27" s="6">
        <v>2</v>
      </c>
      <c r="H27" s="7">
        <v>2</v>
      </c>
      <c r="I27" s="7" t="e">
        <f>VLOOKUP(A27,#REF!,2,FALSE)</f>
        <v>#REF!</v>
      </c>
      <c r="J27" s="7">
        <v>2</v>
      </c>
      <c r="K27" s="31">
        <v>3</v>
      </c>
      <c r="L27" s="8">
        <f t="shared" si="0"/>
        <v>3.2857142857142856</v>
      </c>
      <c r="M27" s="7">
        <v>76.223200000000034</v>
      </c>
      <c r="N27" s="8">
        <f t="shared" si="1"/>
        <v>4.3106485764364183E-2</v>
      </c>
      <c r="O27" s="8" t="e">
        <f t="shared" si="10"/>
        <v>#REF!</v>
      </c>
      <c r="P27" s="8">
        <v>89.116100000000031</v>
      </c>
      <c r="Q27" s="8" t="e">
        <f t="shared" si="3"/>
        <v>#REF!</v>
      </c>
      <c r="R27" s="23" t="e">
        <f>AVERAGE(D27:J27)</f>
        <v>#REF!</v>
      </c>
      <c r="S27" s="8">
        <v>66.177499999999924</v>
      </c>
      <c r="T27" s="8">
        <f t="shared" si="5"/>
        <v>3.0221752106078383E-2</v>
      </c>
      <c r="U27" s="8" t="e">
        <f t="shared" si="6"/>
        <v>#REF!</v>
      </c>
      <c r="V27" s="22" t="e">
        <f>AVERAGE(D27:K27)</f>
        <v>#REF!</v>
      </c>
      <c r="W27" s="23">
        <v>86627.400000000081</v>
      </c>
      <c r="X27" s="13">
        <f t="shared" si="8"/>
        <v>3.463107515635927E-2</v>
      </c>
      <c r="Y27" s="8" t="e">
        <f t="shared" si="9"/>
        <v>#REF!</v>
      </c>
    </row>
    <row r="28" spans="1:25" x14ac:dyDescent="0.25">
      <c r="A28" s="5">
        <v>1600</v>
      </c>
      <c r="B28" s="6"/>
      <c r="C28" s="6"/>
      <c r="D28" s="6"/>
      <c r="E28" s="6">
        <v>1</v>
      </c>
      <c r="F28" s="6"/>
      <c r="G28" s="6"/>
      <c r="J28" s="7">
        <v>1</v>
      </c>
      <c r="L28" s="8">
        <f t="shared" si="0"/>
        <v>1</v>
      </c>
      <c r="M28" s="7">
        <v>12.080399999999997</v>
      </c>
      <c r="N28" s="8">
        <f t="shared" si="1"/>
        <v>8.2778715936558417E-2</v>
      </c>
      <c r="O28" s="8">
        <f t="shared" si="10"/>
        <v>1</v>
      </c>
      <c r="P28" s="8">
        <v>12.171899999999997</v>
      </c>
      <c r="Q28" s="8">
        <f t="shared" si="3"/>
        <v>8.2156442297422777E-2</v>
      </c>
      <c r="R28" s="23">
        <f>AVERAGE(D28:J28)</f>
        <v>1</v>
      </c>
      <c r="S28" s="8">
        <v>11.698299999999998</v>
      </c>
      <c r="T28" s="8">
        <f t="shared" si="5"/>
        <v>8.5482506005146064E-2</v>
      </c>
      <c r="U28" s="8">
        <f t="shared" si="6"/>
        <v>8.5482506005146064E-2</v>
      </c>
      <c r="V28" s="22">
        <f>AVERAGE(D28:K28)</f>
        <v>1</v>
      </c>
      <c r="W28" s="23">
        <v>12105.299999999997</v>
      </c>
      <c r="X28" s="13">
        <f t="shared" si="8"/>
        <v>0</v>
      </c>
      <c r="Y28" s="8">
        <f t="shared" si="9"/>
        <v>8.2608444235169734E-2</v>
      </c>
    </row>
  </sheetData>
  <autoFilter ref="A1:Y1">
    <sortState ref="A2:Y28">
      <sortCondition ref="A1"/>
    </sortState>
  </autoFilter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21"/>
  <sheetViews>
    <sheetView tabSelected="1" topLeftCell="A4" zoomScale="80" zoomScaleNormal="80" workbookViewId="0">
      <selection activeCell="Y31" sqref="Y31"/>
    </sheetView>
  </sheetViews>
  <sheetFormatPr defaultRowHeight="15" x14ac:dyDescent="0.25"/>
  <cols>
    <col min="1" max="1" width="24.28515625" style="4" bestFit="1" customWidth="1"/>
    <col min="2" max="3" width="0" style="4" hidden="1" customWidth="1"/>
    <col min="4" max="8" width="9.140625" style="4"/>
    <col min="9" max="9" width="9.5703125" style="4" customWidth="1"/>
    <col min="10" max="10" width="9.5703125" style="25" customWidth="1"/>
    <col min="11" max="13" width="9.5703125" style="30" customWidth="1"/>
    <col min="14" max="19" width="12.85546875" style="4" hidden="1" customWidth="1"/>
    <col min="20" max="20" width="13.28515625" style="4" customWidth="1"/>
    <col min="21" max="21" width="13.28515625" style="24" customWidth="1"/>
    <col min="22" max="23" width="13.28515625" style="4" customWidth="1"/>
    <col min="24" max="27" width="12.7109375" style="4" customWidth="1"/>
    <col min="28" max="16384" width="9.140625" style="4"/>
  </cols>
  <sheetData>
    <row r="1" spans="1:27" ht="45" x14ac:dyDescent="0.25">
      <c r="A1" s="1"/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/>
      <c r="M1" s="2"/>
      <c r="N1" s="10" t="s">
        <v>125</v>
      </c>
      <c r="O1" s="10" t="s">
        <v>129</v>
      </c>
      <c r="P1" s="10" t="s">
        <v>126</v>
      </c>
      <c r="Q1" s="10" t="s">
        <v>127</v>
      </c>
      <c r="R1" s="10" t="s">
        <v>130</v>
      </c>
      <c r="S1" s="10" t="s">
        <v>128</v>
      </c>
      <c r="T1" s="10" t="s">
        <v>140</v>
      </c>
      <c r="U1" s="10" t="s">
        <v>133</v>
      </c>
      <c r="V1" s="10" t="s">
        <v>141</v>
      </c>
      <c r="W1" s="10" t="s">
        <v>143</v>
      </c>
      <c r="X1" s="10" t="s">
        <v>151</v>
      </c>
      <c r="Y1" s="10" t="s">
        <v>152</v>
      </c>
      <c r="Z1" s="10" t="s">
        <v>153</v>
      </c>
      <c r="AA1" s="10" t="s">
        <v>157</v>
      </c>
    </row>
    <row r="2" spans="1:27" x14ac:dyDescent="0.25">
      <c r="A2" s="5" t="s">
        <v>6</v>
      </c>
      <c r="B2" s="11">
        <v>6</v>
      </c>
      <c r="C2" s="11">
        <v>2</v>
      </c>
      <c r="D2" s="11">
        <v>4</v>
      </c>
      <c r="E2" s="11">
        <v>8</v>
      </c>
      <c r="F2" s="11">
        <v>8</v>
      </c>
      <c r="G2" s="11">
        <v>3</v>
      </c>
      <c r="H2" s="12">
        <v>2</v>
      </c>
      <c r="I2" s="12">
        <v>2</v>
      </c>
      <c r="J2" s="12">
        <v>3</v>
      </c>
      <c r="K2" s="12">
        <v>3</v>
      </c>
      <c r="L2" s="12"/>
      <c r="M2" s="12"/>
      <c r="N2" s="13">
        <f t="shared" ref="N2:N8" si="0">AVERAGE(B2:H2)</f>
        <v>4.7142857142857144</v>
      </c>
      <c r="O2" s="14">
        <v>125.88460000000011</v>
      </c>
      <c r="P2" s="13">
        <f t="shared" ref="P2:P10" si="1">N2/O2</f>
        <v>3.7449264757450161E-2</v>
      </c>
      <c r="Q2" s="13">
        <f t="shared" ref="Q2:Q10" si="2">AVERAGE(C2:I2)</f>
        <v>4.1428571428571432</v>
      </c>
      <c r="R2" s="13">
        <v>130.23640000000012</v>
      </c>
      <c r="S2" s="13">
        <f t="shared" ref="S2:S10" si="3">Q2/R2</f>
        <v>3.1810286086356346E-2</v>
      </c>
      <c r="T2" s="13">
        <f t="shared" ref="T2:T10" si="4">AVERAGE(D2:J2)</f>
        <v>4.2857142857142856</v>
      </c>
      <c r="U2" s="13">
        <v>124.21850000000012</v>
      </c>
      <c r="V2" s="13">
        <f t="shared" ref="V2:V10" si="5">J2/U2</f>
        <v>2.4150992001996458E-2</v>
      </c>
      <c r="W2" s="13">
        <f t="shared" ref="W2:W10" si="6">T2/U2</f>
        <v>3.4501417145709229E-2</v>
      </c>
      <c r="X2" s="32">
        <f t="shared" ref="X2:X10" si="7">AVERAGE(D2:K2)</f>
        <v>4.125</v>
      </c>
      <c r="Y2" s="37">
        <v>123.4491000000001</v>
      </c>
      <c r="Z2" s="33">
        <f t="shared" ref="Z2:Z10" si="8">K2/Y2</f>
        <v>2.4301513741290925E-2</v>
      </c>
      <c r="AA2" s="33">
        <f t="shared" ref="AA2:AA10" si="9">X2/Y2</f>
        <v>3.3414581394275021E-2</v>
      </c>
    </row>
    <row r="3" spans="1:27" x14ac:dyDescent="0.25">
      <c r="A3" s="5" t="s">
        <v>32</v>
      </c>
      <c r="B3" s="11">
        <v>35</v>
      </c>
      <c r="C3" s="11">
        <v>29</v>
      </c>
      <c r="D3" s="11">
        <v>21</v>
      </c>
      <c r="E3" s="11">
        <v>20</v>
      </c>
      <c r="F3" s="11">
        <v>27</v>
      </c>
      <c r="G3" s="11">
        <v>18</v>
      </c>
      <c r="H3" s="12">
        <v>24</v>
      </c>
      <c r="I3" s="12">
        <v>16</v>
      </c>
      <c r="J3" s="12">
        <v>25</v>
      </c>
      <c r="K3" s="12">
        <v>23</v>
      </c>
      <c r="L3" s="12"/>
      <c r="M3" s="12"/>
      <c r="N3" s="13">
        <f t="shared" si="0"/>
        <v>24.857142857142858</v>
      </c>
      <c r="O3" s="14">
        <v>588.2249999999998</v>
      </c>
      <c r="P3" s="13">
        <f t="shared" si="1"/>
        <v>4.2257882370084349E-2</v>
      </c>
      <c r="Q3" s="13">
        <f t="shared" si="2"/>
        <v>22.142857142857142</v>
      </c>
      <c r="R3" s="13">
        <v>599.73159999999928</v>
      </c>
      <c r="S3" s="13">
        <f t="shared" si="3"/>
        <v>3.6921278023130964E-2</v>
      </c>
      <c r="T3" s="13">
        <f t="shared" si="4"/>
        <v>21.571428571428573</v>
      </c>
      <c r="U3" s="13">
        <v>599.6574999999973</v>
      </c>
      <c r="V3" s="13">
        <f t="shared" si="5"/>
        <v>4.1690464973756038E-2</v>
      </c>
      <c r="W3" s="13">
        <f t="shared" si="6"/>
        <v>3.597291549164093E-2</v>
      </c>
      <c r="X3" s="32">
        <f t="shared" si="7"/>
        <v>21.75</v>
      </c>
      <c r="Y3" s="38">
        <v>607.22349999999813</v>
      </c>
      <c r="Z3" s="33">
        <f t="shared" si="8"/>
        <v>3.7877321941591637E-2</v>
      </c>
      <c r="AA3" s="33">
        <f t="shared" si="9"/>
        <v>3.5818771836070358E-2</v>
      </c>
    </row>
    <row r="4" spans="1:27" x14ac:dyDescent="0.25">
      <c r="A4" s="5" t="s">
        <v>27</v>
      </c>
      <c r="B4" s="11">
        <v>46</v>
      </c>
      <c r="C4" s="11">
        <v>50</v>
      </c>
      <c r="D4" s="11">
        <v>58</v>
      </c>
      <c r="E4" s="11">
        <v>47</v>
      </c>
      <c r="F4" s="11">
        <v>42</v>
      </c>
      <c r="G4" s="11">
        <v>39</v>
      </c>
      <c r="H4" s="12">
        <v>34</v>
      </c>
      <c r="I4" s="12">
        <v>23</v>
      </c>
      <c r="J4" s="12">
        <v>32</v>
      </c>
      <c r="K4" s="12">
        <v>30</v>
      </c>
      <c r="L4" s="12"/>
      <c r="M4" s="12"/>
      <c r="N4" s="13">
        <f t="shared" si="0"/>
        <v>45.142857142857146</v>
      </c>
      <c r="O4" s="14">
        <v>774.04660000000104</v>
      </c>
      <c r="P4" s="13">
        <f t="shared" si="1"/>
        <v>5.8320593544183369E-2</v>
      </c>
      <c r="Q4" s="13">
        <f t="shared" si="2"/>
        <v>41.857142857142854</v>
      </c>
      <c r="R4" s="13">
        <v>796.08140000000105</v>
      </c>
      <c r="S4" s="13">
        <f t="shared" si="3"/>
        <v>5.2578973528514546E-2</v>
      </c>
      <c r="T4" s="13">
        <f t="shared" si="4"/>
        <v>39.285714285714285</v>
      </c>
      <c r="U4" s="13">
        <v>792.05400000000077</v>
      </c>
      <c r="V4" s="13">
        <f t="shared" si="5"/>
        <v>4.0401285770919622E-2</v>
      </c>
      <c r="W4" s="13">
        <f t="shared" si="6"/>
        <v>4.9599792799120065E-2</v>
      </c>
      <c r="X4" s="32">
        <f t="shared" si="7"/>
        <v>38.125</v>
      </c>
      <c r="Y4" s="42">
        <v>816.56240000000139</v>
      </c>
      <c r="Z4" s="33">
        <f t="shared" si="8"/>
        <v>3.6739384522236081E-2</v>
      </c>
      <c r="AA4" s="33">
        <f t="shared" si="9"/>
        <v>4.6689634497008352E-2</v>
      </c>
    </row>
    <row r="5" spans="1:27" x14ac:dyDescent="0.25">
      <c r="A5" s="5" t="s">
        <v>22</v>
      </c>
      <c r="B5" s="11">
        <v>38</v>
      </c>
      <c r="C5" s="11">
        <v>29</v>
      </c>
      <c r="D5" s="11">
        <v>21</v>
      </c>
      <c r="E5" s="11">
        <v>27</v>
      </c>
      <c r="F5" s="11">
        <v>22</v>
      </c>
      <c r="G5" s="11">
        <v>28</v>
      </c>
      <c r="H5" s="12">
        <v>27</v>
      </c>
      <c r="I5" s="12">
        <v>51</v>
      </c>
      <c r="J5" s="12">
        <v>29</v>
      </c>
      <c r="K5" s="12">
        <v>26</v>
      </c>
      <c r="L5" s="12"/>
      <c r="M5" s="12"/>
      <c r="N5" s="13">
        <f t="shared" si="0"/>
        <v>27.428571428571427</v>
      </c>
      <c r="O5" s="14">
        <v>413.52360000000118</v>
      </c>
      <c r="P5" s="13">
        <f t="shared" si="1"/>
        <v>6.6328914307602641E-2</v>
      </c>
      <c r="Q5" s="13">
        <f t="shared" si="2"/>
        <v>29.285714285714285</v>
      </c>
      <c r="R5" s="13">
        <v>465.87550000000113</v>
      </c>
      <c r="S5" s="13">
        <f t="shared" si="3"/>
        <v>6.2861675030591244E-2</v>
      </c>
      <c r="T5" s="13">
        <f t="shared" si="4"/>
        <v>29.285714285714285</v>
      </c>
      <c r="U5" s="13">
        <v>410.51230000000123</v>
      </c>
      <c r="V5" s="13">
        <f t="shared" si="5"/>
        <v>7.0643437480435819E-2</v>
      </c>
      <c r="W5" s="13">
        <f t="shared" si="6"/>
        <v>7.1339431938371139E-2</v>
      </c>
      <c r="X5" s="32">
        <f t="shared" si="7"/>
        <v>28.875</v>
      </c>
      <c r="Y5" s="36">
        <v>445.20760000000018</v>
      </c>
      <c r="Z5" s="33">
        <f t="shared" si="8"/>
        <v>5.8399721837632576E-2</v>
      </c>
      <c r="AA5" s="33">
        <f t="shared" si="9"/>
        <v>6.4857383386986184E-2</v>
      </c>
    </row>
    <row r="6" spans="1:27" x14ac:dyDescent="0.25">
      <c r="A6" s="5" t="s">
        <v>12</v>
      </c>
      <c r="B6" s="11">
        <v>221</v>
      </c>
      <c r="C6" s="11">
        <v>218</v>
      </c>
      <c r="D6" s="11">
        <v>300</v>
      </c>
      <c r="E6" s="11">
        <v>284</v>
      </c>
      <c r="F6" s="11">
        <v>229</v>
      </c>
      <c r="G6" s="11">
        <v>238</v>
      </c>
      <c r="H6" s="12">
        <v>204</v>
      </c>
      <c r="I6" s="12">
        <v>202</v>
      </c>
      <c r="J6" s="12">
        <v>205</v>
      </c>
      <c r="K6" s="12">
        <v>229</v>
      </c>
      <c r="L6" s="12"/>
      <c r="M6" s="12"/>
      <c r="N6" s="13">
        <f t="shared" si="0"/>
        <v>242</v>
      </c>
      <c r="O6" s="14">
        <v>1051.7346999999963</v>
      </c>
      <c r="P6" s="13">
        <f t="shared" si="1"/>
        <v>0.230096049887867</v>
      </c>
      <c r="Q6" s="13">
        <f t="shared" si="2"/>
        <v>239.28571428571428</v>
      </c>
      <c r="R6" s="13">
        <v>1141.4286999999995</v>
      </c>
      <c r="S6" s="13">
        <f t="shared" si="3"/>
        <v>0.20963702269420278</v>
      </c>
      <c r="T6" s="13">
        <f t="shared" si="4"/>
        <v>237.42857142857142</v>
      </c>
      <c r="U6" s="13">
        <v>1027.3174999999969</v>
      </c>
      <c r="V6" s="13">
        <f t="shared" si="5"/>
        <v>0.1995488249737794</v>
      </c>
      <c r="W6" s="13">
        <f t="shared" si="6"/>
        <v>0.23111508509158282</v>
      </c>
      <c r="X6" s="32">
        <f t="shared" si="7"/>
        <v>236.375</v>
      </c>
      <c r="Y6" s="41">
        <v>990.85479999999632</v>
      </c>
      <c r="Z6" s="33">
        <f t="shared" si="8"/>
        <v>0.23111357991100295</v>
      </c>
      <c r="AA6" s="33">
        <f t="shared" si="9"/>
        <v>0.23855664825966516</v>
      </c>
    </row>
    <row r="7" spans="1:27" x14ac:dyDescent="0.25">
      <c r="A7" s="5" t="s">
        <v>2</v>
      </c>
      <c r="B7" s="11">
        <v>591</v>
      </c>
      <c r="C7" s="11">
        <v>597</v>
      </c>
      <c r="D7" s="11">
        <v>651</v>
      </c>
      <c r="E7" s="11">
        <v>542</v>
      </c>
      <c r="F7" s="11">
        <v>523</v>
      </c>
      <c r="G7" s="11">
        <v>643</v>
      </c>
      <c r="H7" s="12">
        <v>555</v>
      </c>
      <c r="I7" s="12">
        <v>562</v>
      </c>
      <c r="J7" s="12">
        <v>701</v>
      </c>
      <c r="K7" s="12">
        <v>608</v>
      </c>
      <c r="L7" s="12"/>
      <c r="M7" s="12"/>
      <c r="N7" s="13">
        <f t="shared" si="0"/>
        <v>586</v>
      </c>
      <c r="O7" s="14">
        <v>2351.7933000000194</v>
      </c>
      <c r="P7" s="13">
        <f t="shared" si="1"/>
        <v>0.24917155772150348</v>
      </c>
      <c r="Q7" s="13">
        <f t="shared" si="2"/>
        <v>581.85714285714289</v>
      </c>
      <c r="R7" s="13">
        <v>2504.3880999999965</v>
      </c>
      <c r="S7" s="13">
        <f t="shared" si="3"/>
        <v>0.23233505336379123</v>
      </c>
      <c r="T7" s="13">
        <f t="shared" si="4"/>
        <v>596.71428571428567</v>
      </c>
      <c r="U7" s="13">
        <v>2268.7016000000067</v>
      </c>
      <c r="V7" s="13">
        <f t="shared" si="5"/>
        <v>0.30898730798267959</v>
      </c>
      <c r="W7" s="13">
        <f t="shared" si="6"/>
        <v>0.26302017229338753</v>
      </c>
      <c r="X7" s="32">
        <f t="shared" si="7"/>
        <v>598.125</v>
      </c>
      <c r="Y7" s="34">
        <v>2287.1281999999915</v>
      </c>
      <c r="Z7" s="33">
        <f t="shared" si="8"/>
        <v>0.26583555744710868</v>
      </c>
      <c r="AA7" s="33">
        <f t="shared" si="9"/>
        <v>0.26151791578626954</v>
      </c>
    </row>
    <row r="8" spans="1:27" x14ac:dyDescent="0.25">
      <c r="A8" s="5" t="s">
        <v>21</v>
      </c>
      <c r="B8" s="11">
        <v>15</v>
      </c>
      <c r="C8" s="11">
        <v>21</v>
      </c>
      <c r="D8" s="11">
        <v>32</v>
      </c>
      <c r="E8" s="11">
        <v>47</v>
      </c>
      <c r="F8" s="11">
        <v>25</v>
      </c>
      <c r="G8" s="11">
        <v>33</v>
      </c>
      <c r="H8" s="12">
        <v>26</v>
      </c>
      <c r="I8" s="12">
        <v>28</v>
      </c>
      <c r="J8" s="12">
        <v>40</v>
      </c>
      <c r="K8" s="12">
        <v>35</v>
      </c>
      <c r="L8" s="12"/>
      <c r="M8" s="12"/>
      <c r="N8" s="13">
        <f t="shared" si="0"/>
        <v>28.428571428571427</v>
      </c>
      <c r="O8" s="14">
        <v>111.05550000000019</v>
      </c>
      <c r="P8" s="13">
        <f t="shared" si="1"/>
        <v>0.2559852634815149</v>
      </c>
      <c r="Q8" s="13">
        <f t="shared" si="2"/>
        <v>30.285714285714285</v>
      </c>
      <c r="R8" s="13">
        <v>149.35769999999991</v>
      </c>
      <c r="S8" s="13">
        <f t="shared" si="3"/>
        <v>0.20277303604510716</v>
      </c>
      <c r="T8" s="13">
        <f t="shared" si="4"/>
        <v>33</v>
      </c>
      <c r="U8" s="13">
        <v>91.073900000000151</v>
      </c>
      <c r="V8" s="13">
        <f t="shared" si="5"/>
        <v>0.4392037674899168</v>
      </c>
      <c r="W8" s="13">
        <f t="shared" si="6"/>
        <v>0.36234310817918136</v>
      </c>
      <c r="X8" s="32">
        <f t="shared" si="7"/>
        <v>33.25</v>
      </c>
      <c r="Y8" s="39">
        <v>111.01620000000017</v>
      </c>
      <c r="Z8" s="33">
        <f t="shared" si="8"/>
        <v>0.31526930303865514</v>
      </c>
      <c r="AA8" s="33">
        <f t="shared" si="9"/>
        <v>0.29950583788672236</v>
      </c>
    </row>
    <row r="9" spans="1:27" x14ac:dyDescent="0.25">
      <c r="A9" s="5" t="s">
        <v>109</v>
      </c>
      <c r="B9" s="11">
        <v>1</v>
      </c>
      <c r="C9" s="11">
        <v>1</v>
      </c>
      <c r="D9" s="11">
        <v>0</v>
      </c>
      <c r="E9" s="11">
        <v>1</v>
      </c>
      <c r="F9" s="11">
        <v>3</v>
      </c>
      <c r="G9" s="11">
        <v>1</v>
      </c>
      <c r="H9" s="14">
        <v>0</v>
      </c>
      <c r="I9" s="12">
        <v>0</v>
      </c>
      <c r="J9" s="12">
        <v>0</v>
      </c>
      <c r="K9" s="12">
        <v>0</v>
      </c>
      <c r="L9" s="12"/>
      <c r="M9" s="12"/>
      <c r="N9" s="13">
        <f>AVERAGE(B9:K9)</f>
        <v>0.7</v>
      </c>
      <c r="O9" s="14">
        <v>1.3005999999999998</v>
      </c>
      <c r="P9" s="13">
        <f t="shared" si="1"/>
        <v>0.53821313240043067</v>
      </c>
      <c r="Q9" s="13">
        <f t="shared" si="2"/>
        <v>0.8571428571428571</v>
      </c>
      <c r="R9" s="13">
        <v>1.9341999999999999</v>
      </c>
      <c r="S9" s="13">
        <f t="shared" si="3"/>
        <v>0.44315109975331257</v>
      </c>
      <c r="T9" s="13">
        <f t="shared" si="4"/>
        <v>0.7142857142857143</v>
      </c>
      <c r="U9" s="13">
        <v>1.3006000000000002</v>
      </c>
      <c r="V9" s="13">
        <f t="shared" si="5"/>
        <v>0</v>
      </c>
      <c r="W9" s="13">
        <f t="shared" si="6"/>
        <v>0.54919707387799033</v>
      </c>
      <c r="X9" s="32">
        <f t="shared" si="7"/>
        <v>0.625</v>
      </c>
      <c r="Y9" s="40">
        <v>1.9104000000000001</v>
      </c>
      <c r="Z9" s="33">
        <f t="shared" si="8"/>
        <v>0</v>
      </c>
      <c r="AA9" s="33">
        <f t="shared" si="9"/>
        <v>0.32715661641541038</v>
      </c>
    </row>
    <row r="10" spans="1:27" x14ac:dyDescent="0.25">
      <c r="A10" s="5" t="s">
        <v>34</v>
      </c>
      <c r="B10" s="11"/>
      <c r="C10" s="11"/>
      <c r="D10" s="11">
        <v>0</v>
      </c>
      <c r="E10" s="11">
        <v>0</v>
      </c>
      <c r="F10" s="11">
        <v>0</v>
      </c>
      <c r="G10" s="11">
        <v>1</v>
      </c>
      <c r="H10" s="14">
        <v>0</v>
      </c>
      <c r="I10" s="12">
        <v>0</v>
      </c>
      <c r="J10" s="12">
        <v>0</v>
      </c>
      <c r="K10" s="12">
        <v>1</v>
      </c>
      <c r="L10" s="12"/>
      <c r="M10" s="12"/>
      <c r="N10" s="13">
        <f>AVERAGE(B10:H10)</f>
        <v>0.2</v>
      </c>
      <c r="O10" s="14">
        <v>0.46370000000000006</v>
      </c>
      <c r="P10" s="13">
        <f t="shared" si="1"/>
        <v>0.43131334914815611</v>
      </c>
      <c r="Q10" s="13">
        <f t="shared" si="2"/>
        <v>0.16666666666666666</v>
      </c>
      <c r="R10" s="13">
        <v>0.46370000000000006</v>
      </c>
      <c r="S10" s="13">
        <f t="shared" si="3"/>
        <v>0.35942779095679672</v>
      </c>
      <c r="T10" s="13">
        <f t="shared" si="4"/>
        <v>0.14285714285714285</v>
      </c>
      <c r="U10" s="13">
        <v>0.46370000000000006</v>
      </c>
      <c r="V10" s="13">
        <f t="shared" si="5"/>
        <v>0</v>
      </c>
      <c r="W10" s="13">
        <f t="shared" si="6"/>
        <v>0.30808096367725435</v>
      </c>
      <c r="X10" s="32">
        <f t="shared" si="7"/>
        <v>0.25</v>
      </c>
      <c r="Y10" s="35">
        <v>0.4637</v>
      </c>
      <c r="Z10" s="33">
        <f t="shared" si="8"/>
        <v>2.1565667457407809</v>
      </c>
      <c r="AA10" s="33">
        <f t="shared" si="9"/>
        <v>0.53914168643519522</v>
      </c>
    </row>
    <row r="14" spans="1:27" x14ac:dyDescent="0.25">
      <c r="U14" s="26"/>
      <c r="V14" s="27"/>
    </row>
    <row r="15" spans="1:27" x14ac:dyDescent="0.25">
      <c r="U15" s="26"/>
      <c r="V15" s="27"/>
    </row>
    <row r="16" spans="1:27" x14ac:dyDescent="0.25">
      <c r="U16" s="26"/>
      <c r="V16" s="27"/>
    </row>
    <row r="17" spans="21:22" x14ac:dyDescent="0.25">
      <c r="U17" s="26"/>
      <c r="V17" s="27"/>
    </row>
    <row r="18" spans="21:22" x14ac:dyDescent="0.25">
      <c r="U18" s="26"/>
      <c r="V18" s="27"/>
    </row>
    <row r="19" spans="21:22" x14ac:dyDescent="0.25">
      <c r="U19" s="26"/>
      <c r="V19" s="27"/>
    </row>
    <row r="20" spans="21:22" x14ac:dyDescent="0.25">
      <c r="U20" s="26"/>
      <c r="V20" s="27"/>
    </row>
    <row r="21" spans="21:22" x14ac:dyDescent="0.25">
      <c r="U21" s="26"/>
      <c r="V21" s="27"/>
    </row>
  </sheetData>
  <autoFilter ref="A1:AA1">
    <sortState ref="A2:AA10">
      <sortCondition ref="AA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Közcső_hiba_2003-2016</vt:lpstr>
      <vt:lpstr>Közcső_2007-2016_kerület</vt:lpstr>
      <vt:lpstr>Közcső_2007-2016_zóna</vt:lpstr>
      <vt:lpstr>Közcső_2007-2016_átmérő</vt:lpstr>
      <vt:lpstr>Közcső 2007-2016 anyag</vt:lpstr>
    </vt:vector>
  </TitlesOfParts>
  <Company>Fővárosi Vízművek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Hornyák Rudolf</dc:creator>
  <cp:lastModifiedBy>Dr. Bunda Rita Anikó</cp:lastModifiedBy>
  <dcterms:created xsi:type="dcterms:W3CDTF">2013-02-06T15:57:50Z</dcterms:created>
  <dcterms:modified xsi:type="dcterms:W3CDTF">2017-09-06T12:39:08Z</dcterms:modified>
</cp:coreProperties>
</file>